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lemmerer/Desktop/Podersdorf/"/>
    </mc:Choice>
  </mc:AlternateContent>
  <xr:revisionPtr revIDLastSave="0" documentId="13_ncr:1_{EE45F950-1A28-EB4D-BCC0-CDA6D6E26980}" xr6:coauthVersionLast="47" xr6:coauthVersionMax="47" xr10:uidLastSave="{00000000-0000-0000-0000-000000000000}"/>
  <bookViews>
    <workbookView xWindow="0" yWindow="780" windowWidth="34200" windowHeight="20300" tabRatio="906" activeTab="1" xr2:uid="{00000000-000D-0000-FFFF-FFFF00000000}"/>
  </bookViews>
  <sheets>
    <sheet name="Übern.Jahr" sheetId="4" r:id="rId1"/>
    <sheet name="Übern.Mon" sheetId="2" r:id="rId2"/>
  </sheets>
  <definedNames>
    <definedName name="_xlnm.Print_Area" localSheetId="1">Übern.Mon!$II$1:$IK$43</definedName>
    <definedName name="_xlnm.Print_Titles" localSheetId="1">Übern.Mon!$A:$B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2" i="4" l="1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6" i="4"/>
  <c r="AE37" i="4"/>
  <c r="AE38" i="4"/>
  <c r="AE39" i="4"/>
  <c r="AE41" i="4"/>
  <c r="AE42" i="4"/>
  <c r="AE13" i="4"/>
  <c r="AE14" i="4"/>
  <c r="AE15" i="4"/>
  <c r="AE9" i="4"/>
  <c r="AE10" i="4"/>
  <c r="AE11" i="4"/>
  <c r="AE8" i="4"/>
  <c r="AE7" i="4"/>
  <c r="AE6" i="4" l="1"/>
  <c r="MA6" i="2" l="1"/>
  <c r="MB6" i="2"/>
  <c r="MC6" i="2"/>
  <c r="MD6" i="2"/>
  <c r="ML6" i="2"/>
  <c r="MK6" i="2"/>
  <c r="MJ6" i="2"/>
  <c r="MI6" i="2"/>
  <c r="MH6" i="2"/>
  <c r="MG6" i="2"/>
  <c r="MF6" i="2"/>
  <c r="ME6" i="2"/>
  <c r="AD34" i="4"/>
  <c r="AD36" i="4"/>
  <c r="AD26" i="4"/>
  <c r="LZ6" i="2" l="1"/>
  <c r="LV6" i="2"/>
  <c r="LW6" i="2"/>
  <c r="LX6" i="2"/>
  <c r="LY6" i="2"/>
  <c r="LU6" i="2"/>
  <c r="LT6" i="2" l="1"/>
  <c r="LS6" i="2"/>
  <c r="AD42" i="4"/>
  <c r="AD41" i="4"/>
  <c r="AD39" i="4"/>
  <c r="AD38" i="4"/>
  <c r="AD37" i="4"/>
  <c r="AD33" i="4"/>
  <c r="AD32" i="4"/>
  <c r="AD31" i="4"/>
  <c r="AD30" i="4"/>
  <c r="AD29" i="4"/>
  <c r="AD28" i="4"/>
  <c r="AD27" i="4"/>
  <c r="AD25" i="4"/>
  <c r="AD24" i="4"/>
  <c r="AD23" i="4"/>
  <c r="AD22" i="4"/>
  <c r="AD21" i="4"/>
  <c r="AD20" i="4"/>
  <c r="AD19" i="4"/>
  <c r="AD18" i="4"/>
  <c r="AD17" i="4"/>
  <c r="AD15" i="4"/>
  <c r="AD14" i="4"/>
  <c r="AD13" i="4"/>
  <c r="AD12" i="4"/>
  <c r="AD11" i="4"/>
  <c r="AD10" i="4"/>
  <c r="AD9" i="4"/>
  <c r="AD8" i="4"/>
  <c r="AD7" i="4"/>
  <c r="AD6" i="4" l="1"/>
  <c r="LI6" i="2"/>
  <c r="LI13" i="2"/>
  <c r="AC42" i="4" l="1"/>
  <c r="AC41" i="4"/>
  <c r="AC39" i="4"/>
  <c r="AC38" i="4"/>
  <c r="AC37" i="4"/>
  <c r="AC33" i="4"/>
  <c r="AC32" i="4"/>
  <c r="AC31" i="4"/>
  <c r="AC30" i="4"/>
  <c r="AC29" i="4"/>
  <c r="AC28" i="4"/>
  <c r="AC27" i="4"/>
  <c r="AC25" i="4"/>
  <c r="AC24" i="4"/>
  <c r="AC23" i="4"/>
  <c r="AC22" i="4"/>
  <c r="AC21" i="4"/>
  <c r="AC20" i="4"/>
  <c r="AC19" i="4"/>
  <c r="AC18" i="4"/>
  <c r="AC17" i="4"/>
  <c r="AC15" i="4"/>
  <c r="AC14" i="4"/>
  <c r="AC13" i="4"/>
  <c r="AC12" i="4"/>
  <c r="AC11" i="4"/>
  <c r="AC10" i="4"/>
  <c r="AC9" i="4"/>
  <c r="AC8" i="4"/>
  <c r="AC7" i="4"/>
  <c r="AC6" i="4"/>
  <c r="KZ6" i="2" l="1"/>
  <c r="KZ12" i="2"/>
  <c r="KX6" i="2" l="1"/>
  <c r="KX12" i="2"/>
  <c r="KU6" i="2" l="1"/>
  <c r="KU41" i="2"/>
  <c r="KU12" i="2"/>
  <c r="KP6" i="2" l="1"/>
  <c r="KP12" i="2"/>
  <c r="AB42" i="4" l="1"/>
  <c r="AB41" i="4"/>
  <c r="AB39" i="4"/>
  <c r="AB38" i="4"/>
  <c r="AB37" i="4"/>
  <c r="AB33" i="4"/>
  <c r="AB32" i="4"/>
  <c r="AB31" i="4"/>
  <c r="AB30" i="4"/>
  <c r="AB29" i="4"/>
  <c r="AB28" i="4"/>
  <c r="AB27" i="4"/>
  <c r="AB25" i="4"/>
  <c r="AB24" i="4"/>
  <c r="AB23" i="4"/>
  <c r="AB22" i="4"/>
  <c r="AB21" i="4"/>
  <c r="AB20" i="4"/>
  <c r="AB19" i="4"/>
  <c r="AB18" i="4"/>
  <c r="AB17" i="4"/>
  <c r="AB15" i="4"/>
  <c r="AB14" i="4"/>
  <c r="AB13" i="4"/>
  <c r="AB12" i="4"/>
  <c r="AB11" i="4"/>
  <c r="AB10" i="4"/>
  <c r="AB9" i="4"/>
  <c r="AB8" i="4"/>
  <c r="AB7" i="4"/>
  <c r="AB6" i="4"/>
  <c r="KL6" i="2" l="1"/>
  <c r="KL12" i="2"/>
  <c r="AA42" i="4" l="1"/>
  <c r="AA41" i="4"/>
  <c r="AA39" i="4"/>
  <c r="AA38" i="4"/>
  <c r="AA37" i="4"/>
  <c r="AA33" i="4"/>
  <c r="AA32" i="4"/>
  <c r="AA31" i="4"/>
  <c r="AA30" i="4"/>
  <c r="AA29" i="4"/>
  <c r="AA28" i="4"/>
  <c r="AA27" i="4"/>
  <c r="AA25" i="4"/>
  <c r="AA24" i="4"/>
  <c r="AA23" i="4"/>
  <c r="AA22" i="4"/>
  <c r="AA21" i="4"/>
  <c r="AA20" i="4"/>
  <c r="AA19" i="4"/>
  <c r="AA18" i="4"/>
  <c r="AA17" i="4"/>
  <c r="AA15" i="4"/>
  <c r="AA14" i="4"/>
  <c r="AA13" i="4"/>
  <c r="AA12" i="4"/>
  <c r="AA11" i="4"/>
  <c r="AA10" i="4"/>
  <c r="AA9" i="4"/>
  <c r="AA8" i="4"/>
  <c r="AA7" i="4"/>
  <c r="AA6" i="4"/>
  <c r="JZ6" i="2" l="1"/>
  <c r="JZ32" i="2"/>
  <c r="JZ12" i="2"/>
  <c r="JY6" i="2" l="1"/>
  <c r="JY12" i="2"/>
  <c r="JY8" i="2"/>
  <c r="JX6" i="2" l="1"/>
  <c r="JX12" i="2"/>
  <c r="JW6" i="2" l="1"/>
  <c r="JW12" i="2"/>
  <c r="JV6" i="2" l="1"/>
  <c r="JV12" i="2"/>
  <c r="Z42" i="4" l="1"/>
  <c r="Z41" i="4"/>
  <c r="Z39" i="4"/>
  <c r="Z38" i="4"/>
  <c r="Z37" i="4"/>
  <c r="Z33" i="4"/>
  <c r="Z32" i="4"/>
  <c r="Z31" i="4"/>
  <c r="Z30" i="4"/>
  <c r="Z29" i="4"/>
  <c r="Z28" i="4"/>
  <c r="Z27" i="4"/>
  <c r="Z25" i="4"/>
  <c r="Z24" i="4"/>
  <c r="Z23" i="4"/>
  <c r="Z22" i="4"/>
  <c r="Z21" i="4"/>
  <c r="Z20" i="4"/>
  <c r="Z19" i="4"/>
  <c r="Z18" i="4"/>
  <c r="Z17" i="4"/>
  <c r="Z15" i="4"/>
  <c r="Z14" i="4"/>
  <c r="Z13" i="4"/>
  <c r="Z12" i="4"/>
  <c r="Z11" i="4"/>
  <c r="Z10" i="4"/>
  <c r="Z9" i="4"/>
  <c r="Z8" i="4"/>
  <c r="Z7" i="4"/>
  <c r="Z6" i="4"/>
  <c r="JR12" i="2" l="1"/>
  <c r="JR6" i="2"/>
  <c r="Y42" i="4" l="1"/>
  <c r="Y41" i="4"/>
  <c r="Y39" i="4"/>
  <c r="Y38" i="4"/>
  <c r="Y37" i="4"/>
  <c r="Y33" i="4"/>
  <c r="Y32" i="4"/>
  <c r="Y31" i="4"/>
  <c r="Y30" i="4"/>
  <c r="Y29" i="4"/>
  <c r="Y28" i="4"/>
  <c r="Y27" i="4"/>
  <c r="Y25" i="4"/>
  <c r="Y24" i="4"/>
  <c r="Y23" i="4"/>
  <c r="Y22" i="4"/>
  <c r="Y21" i="4"/>
  <c r="Y20" i="4"/>
  <c r="Y19" i="4"/>
  <c r="Y18" i="4"/>
  <c r="Y17" i="4"/>
  <c r="Y15" i="4"/>
  <c r="Y14" i="4"/>
  <c r="Y13" i="4"/>
  <c r="Y12" i="4"/>
  <c r="Y11" i="4"/>
  <c r="Y10" i="4"/>
  <c r="Y9" i="4"/>
  <c r="Y8" i="4"/>
  <c r="Y7" i="4"/>
  <c r="Y6" i="4"/>
  <c r="JC6" i="2" l="1"/>
  <c r="JC7" i="2"/>
  <c r="JC12" i="2"/>
  <c r="JA6" i="2" l="1"/>
  <c r="JA12" i="2"/>
  <c r="IY6" i="2" l="1"/>
  <c r="IY12" i="2"/>
  <c r="IW22" i="2" l="1"/>
  <c r="IW12" i="2"/>
  <c r="IW6" i="2"/>
  <c r="IU6" i="2" l="1"/>
  <c r="IU22" i="2"/>
  <c r="IU12" i="2"/>
  <c r="X42" i="4" l="1"/>
  <c r="X41" i="4"/>
  <c r="X39" i="4"/>
  <c r="X38" i="4"/>
  <c r="X37" i="4"/>
  <c r="X33" i="4"/>
  <c r="X32" i="4"/>
  <c r="X31" i="4"/>
  <c r="X30" i="4"/>
  <c r="X29" i="4"/>
  <c r="X28" i="4"/>
  <c r="X27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IO6" i="2" l="1"/>
  <c r="IO27" i="2"/>
  <c r="IL21" i="2" l="1"/>
  <c r="IL6" i="2"/>
  <c r="W42" i="4" l="1"/>
  <c r="W41" i="4"/>
  <c r="W39" i="4"/>
  <c r="W38" i="4"/>
  <c r="W37" i="4"/>
  <c r="W33" i="4"/>
  <c r="W32" i="4"/>
  <c r="W31" i="4"/>
  <c r="W30" i="4"/>
  <c r="W29" i="4"/>
  <c r="W28" i="4"/>
  <c r="W27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V20" i="4" l="1"/>
  <c r="ID6" i="2" l="1"/>
  <c r="ID22" i="2"/>
  <c r="HW6" i="2" l="1"/>
  <c r="HW9" i="2"/>
  <c r="HX11" i="2"/>
  <c r="HX6" i="2"/>
  <c r="V42" i="4" l="1"/>
  <c r="V41" i="4"/>
  <c r="V39" i="4"/>
  <c r="V38" i="4"/>
  <c r="V37" i="4"/>
  <c r="V33" i="4"/>
  <c r="V32" i="4"/>
  <c r="V31" i="4"/>
  <c r="V30" i="4"/>
  <c r="V29" i="4"/>
  <c r="V28" i="4"/>
  <c r="V27" i="4"/>
  <c r="V25" i="4"/>
  <c r="V24" i="4"/>
  <c r="V23" i="4"/>
  <c r="V22" i="4"/>
  <c r="V21" i="4"/>
  <c r="V19" i="4"/>
  <c r="V18" i="4"/>
  <c r="V17" i="4"/>
  <c r="V15" i="4"/>
  <c r="V14" i="4"/>
  <c r="V13" i="4"/>
  <c r="V12" i="4"/>
  <c r="V11" i="4"/>
  <c r="V10" i="4"/>
  <c r="V9" i="4"/>
  <c r="V8" i="4"/>
  <c r="V7" i="4"/>
  <c r="V6" i="4"/>
  <c r="HP6" i="2" l="1"/>
  <c r="HP22" i="2"/>
  <c r="HN22" i="2" l="1"/>
  <c r="HN6" i="2"/>
  <c r="U42" i="4" l="1"/>
  <c r="U41" i="4"/>
  <c r="U39" i="4"/>
  <c r="U38" i="4"/>
  <c r="U37" i="4"/>
  <c r="U33" i="4"/>
  <c r="U32" i="4"/>
  <c r="U31" i="4"/>
  <c r="U30" i="4"/>
  <c r="U29" i="4"/>
  <c r="U28" i="4"/>
  <c r="U27" i="4"/>
  <c r="U25" i="4"/>
  <c r="U24" i="4"/>
  <c r="U23" i="4"/>
  <c r="U22" i="4"/>
  <c r="U21" i="4"/>
  <c r="U19" i="4"/>
  <c r="U18" i="4"/>
  <c r="U17" i="4"/>
  <c r="U15" i="4"/>
  <c r="U14" i="4"/>
  <c r="U13" i="4"/>
  <c r="U12" i="4"/>
  <c r="U11" i="4"/>
  <c r="U10" i="4"/>
  <c r="U9" i="4"/>
  <c r="U8" i="4"/>
  <c r="U7" i="4"/>
  <c r="U6" i="4"/>
  <c r="HJ6" i="2" l="1"/>
  <c r="HJ11" i="2"/>
  <c r="T42" i="4" l="1"/>
  <c r="T41" i="4"/>
  <c r="T39" i="4"/>
  <c r="T38" i="4"/>
  <c r="T37" i="4"/>
  <c r="T33" i="4"/>
  <c r="T32" i="4"/>
  <c r="T31" i="4"/>
  <c r="T30" i="4"/>
  <c r="T29" i="4"/>
  <c r="T28" i="4"/>
  <c r="T27" i="4"/>
  <c r="T25" i="4"/>
  <c r="T24" i="4"/>
  <c r="T23" i="4"/>
  <c r="T22" i="4"/>
  <c r="T21" i="4"/>
  <c r="T19" i="4"/>
  <c r="T18" i="4"/>
  <c r="T17" i="4"/>
  <c r="T15" i="4"/>
  <c r="T14" i="4"/>
  <c r="T13" i="4"/>
  <c r="T12" i="4"/>
  <c r="T11" i="4"/>
  <c r="T10" i="4"/>
  <c r="T9" i="4"/>
  <c r="T8" i="4"/>
  <c r="T7" i="4"/>
  <c r="T6" i="4"/>
  <c r="GT6" i="2" l="1"/>
  <c r="GS6" i="2" l="1"/>
  <c r="S42" i="4" l="1"/>
  <c r="S41" i="4"/>
  <c r="S39" i="4"/>
  <c r="S38" i="4"/>
  <c r="S37" i="4"/>
  <c r="S33" i="4"/>
  <c r="S32" i="4"/>
  <c r="S31" i="4"/>
  <c r="S30" i="4"/>
  <c r="S29" i="4"/>
  <c r="S28" i="4"/>
  <c r="S27" i="4"/>
  <c r="S25" i="4"/>
  <c r="S24" i="4"/>
  <c r="S23" i="4"/>
  <c r="S22" i="4"/>
  <c r="S21" i="4"/>
  <c r="S19" i="4"/>
  <c r="S18" i="4"/>
  <c r="S17" i="4"/>
  <c r="S14" i="4"/>
  <c r="S13" i="4"/>
  <c r="S12" i="4"/>
  <c r="S11" i="4"/>
  <c r="S10" i="4"/>
  <c r="S9" i="4"/>
  <c r="S8" i="4"/>
  <c r="S7" i="4"/>
  <c r="S6" i="4"/>
  <c r="GJ6" i="2" l="1"/>
  <c r="GJ10" i="2"/>
  <c r="GG6" i="2" l="1"/>
  <c r="GG9" i="2"/>
  <c r="R42" i="4" l="1"/>
  <c r="R41" i="4"/>
  <c r="R39" i="4"/>
  <c r="R38" i="4"/>
  <c r="R37" i="4"/>
  <c r="R33" i="4"/>
  <c r="R32" i="4"/>
  <c r="R31" i="4"/>
  <c r="R30" i="4"/>
  <c r="R29" i="4"/>
  <c r="R28" i="4"/>
  <c r="R27" i="4"/>
  <c r="R25" i="4"/>
  <c r="R24" i="4"/>
  <c r="R23" i="4"/>
  <c r="R22" i="4"/>
  <c r="R21" i="4"/>
  <c r="R19" i="4"/>
  <c r="R18" i="4"/>
  <c r="R17" i="4"/>
  <c r="R14" i="4"/>
  <c r="R13" i="4"/>
  <c r="R12" i="4"/>
  <c r="R11" i="4"/>
  <c r="R10" i="4"/>
  <c r="R9" i="4"/>
  <c r="R8" i="4"/>
  <c r="R7" i="4"/>
  <c r="R6" i="4"/>
  <c r="FV11" i="2"/>
  <c r="FV6" i="2"/>
  <c r="FU6" i="2"/>
  <c r="FU10" i="2"/>
  <c r="FS6" i="2"/>
  <c r="Q42" i="4"/>
  <c r="Q41" i="4"/>
  <c r="Q39" i="4"/>
  <c r="Q38" i="4"/>
  <c r="Q37" i="4"/>
  <c r="Q33" i="4"/>
  <c r="Q32" i="4"/>
  <c r="Q31" i="4"/>
  <c r="Q30" i="4"/>
  <c r="Q29" i="4"/>
  <c r="Q28" i="4"/>
  <c r="Q27" i="4"/>
  <c r="Q25" i="4"/>
  <c r="Q24" i="4"/>
  <c r="Q23" i="4"/>
  <c r="Q22" i="4"/>
  <c r="Q21" i="4"/>
  <c r="Q19" i="4"/>
  <c r="Q18" i="4"/>
  <c r="Q17" i="4"/>
  <c r="Q14" i="4"/>
  <c r="Q13" i="4"/>
  <c r="Q12" i="4"/>
  <c r="Q9" i="4"/>
  <c r="Q8" i="4"/>
  <c r="Q7" i="4"/>
  <c r="P19" i="4"/>
  <c r="FG6" i="2"/>
  <c r="FG23" i="2"/>
  <c r="P28" i="4"/>
  <c r="FD6" i="2"/>
  <c r="P42" i="4"/>
  <c r="P41" i="4"/>
  <c r="P39" i="4"/>
  <c r="P38" i="4"/>
  <c r="P37" i="4"/>
  <c r="P33" i="4"/>
  <c r="P32" i="4"/>
  <c r="P31" i="4"/>
  <c r="P30" i="4"/>
  <c r="P29" i="4"/>
  <c r="P27" i="4"/>
  <c r="P25" i="4"/>
  <c r="P24" i="4"/>
  <c r="P22" i="4"/>
  <c r="P21" i="4"/>
  <c r="P18" i="4"/>
  <c r="P17" i="4"/>
  <c r="P14" i="4"/>
  <c r="P13" i="4"/>
  <c r="P12" i="4"/>
  <c r="P11" i="4"/>
  <c r="P10" i="4"/>
  <c r="P9" i="4"/>
  <c r="P8" i="4"/>
  <c r="P7" i="4"/>
  <c r="EX6" i="2"/>
  <c r="EX38" i="2"/>
  <c r="EX11" i="2"/>
  <c r="EW6" i="2"/>
  <c r="EW11" i="2"/>
  <c r="EU6" i="2"/>
  <c r="EU10" i="2"/>
  <c r="ES39" i="2"/>
  <c r="ES6" i="2"/>
  <c r="O42" i="4"/>
  <c r="O41" i="4"/>
  <c r="O37" i="4"/>
  <c r="O33" i="4"/>
  <c r="O32" i="4"/>
  <c r="O31" i="4"/>
  <c r="O30" i="4"/>
  <c r="O29" i="4"/>
  <c r="O27" i="4"/>
  <c r="O25" i="4"/>
  <c r="O24" i="4"/>
  <c r="O23" i="4"/>
  <c r="O22" i="4"/>
  <c r="O21" i="4"/>
  <c r="O18" i="4"/>
  <c r="O17" i="4"/>
  <c r="O14" i="4"/>
  <c r="O13" i="4"/>
  <c r="O12" i="4"/>
  <c r="O9" i="4"/>
  <c r="O8" i="4"/>
  <c r="O7" i="4"/>
  <c r="EO23" i="2"/>
  <c r="EO6" i="2"/>
  <c r="EF6" i="2"/>
  <c r="N42" i="4"/>
  <c r="N41" i="4"/>
  <c r="N39" i="4"/>
  <c r="N38" i="4"/>
  <c r="N37" i="4"/>
  <c r="N33" i="4"/>
  <c r="N32" i="4"/>
  <c r="N31" i="4"/>
  <c r="N30" i="4"/>
  <c r="N29" i="4"/>
  <c r="N27" i="4"/>
  <c r="N25" i="4"/>
  <c r="N24" i="4"/>
  <c r="N22" i="4"/>
  <c r="N21" i="4"/>
  <c r="N18" i="4"/>
  <c r="N17" i="4"/>
  <c r="N14" i="4"/>
  <c r="N13" i="4"/>
  <c r="N12" i="4"/>
  <c r="N11" i="4"/>
  <c r="N10" i="4"/>
  <c r="N9" i="4"/>
  <c r="N8" i="4"/>
  <c r="N7" i="4"/>
  <c r="M7" i="4"/>
  <c r="M8" i="4"/>
  <c r="M9" i="4"/>
  <c r="M10" i="4"/>
  <c r="M11" i="4"/>
  <c r="M12" i="4"/>
  <c r="M13" i="4"/>
  <c r="M14" i="4"/>
  <c r="M17" i="4"/>
  <c r="M18" i="4"/>
  <c r="M21" i="4"/>
  <c r="M22" i="4"/>
  <c r="M23" i="4"/>
  <c r="M24" i="4"/>
  <c r="M25" i="4"/>
  <c r="M27" i="4"/>
  <c r="M29" i="4"/>
  <c r="M30" i="4"/>
  <c r="M31" i="4"/>
  <c r="M32" i="4"/>
  <c r="M33" i="4"/>
  <c r="M37" i="4"/>
  <c r="M38" i="4"/>
  <c r="M39" i="4"/>
  <c r="M41" i="4"/>
  <c r="M42" i="4"/>
  <c r="M6" i="4"/>
  <c r="DO6" i="2"/>
  <c r="DO32" i="2"/>
  <c r="DK6" i="2"/>
  <c r="DK31" i="2"/>
  <c r="DJ31" i="2"/>
  <c r="DJ6" i="2"/>
  <c r="L39" i="4"/>
  <c r="L38" i="4"/>
  <c r="L37" i="4"/>
  <c r="L33" i="4"/>
  <c r="L30" i="4"/>
  <c r="L29" i="4"/>
  <c r="L27" i="4"/>
  <c r="L25" i="4"/>
  <c r="L24" i="4"/>
  <c r="L23" i="4"/>
  <c r="L22" i="4"/>
  <c r="L21" i="4"/>
  <c r="L18" i="4"/>
  <c r="L17" i="4"/>
  <c r="L14" i="4"/>
  <c r="L13" i="4"/>
  <c r="L12" i="4"/>
  <c r="L11" i="4"/>
  <c r="L10" i="4"/>
  <c r="L9" i="4"/>
  <c r="L8" i="4"/>
  <c r="L7" i="4"/>
  <c r="K39" i="4"/>
  <c r="K38" i="4"/>
  <c r="K37" i="4"/>
  <c r="K33" i="4"/>
  <c r="K32" i="4"/>
  <c r="K31" i="4"/>
  <c r="K30" i="4"/>
  <c r="K29" i="4"/>
  <c r="K27" i="4"/>
  <c r="K25" i="4"/>
  <c r="K24" i="4"/>
  <c r="K23" i="4"/>
  <c r="K22" i="4"/>
  <c r="K21" i="4"/>
  <c r="K18" i="4"/>
  <c r="K17" i="4"/>
  <c r="K14" i="4"/>
  <c r="K13" i="4"/>
  <c r="K12" i="4"/>
  <c r="K11" i="4"/>
  <c r="K10" i="4"/>
  <c r="K9" i="4"/>
  <c r="K8" i="4"/>
  <c r="K7" i="4"/>
  <c r="K6" i="4"/>
  <c r="CT6" i="2"/>
  <c r="CT17" i="2"/>
  <c r="J39" i="4"/>
  <c r="J38" i="4"/>
  <c r="J37" i="4"/>
  <c r="J33" i="4"/>
  <c r="J32" i="4"/>
  <c r="J30" i="4"/>
  <c r="J29" i="4"/>
  <c r="J27" i="4"/>
  <c r="J25" i="4"/>
  <c r="J24" i="4"/>
  <c r="J23" i="4"/>
  <c r="J22" i="4"/>
  <c r="J21" i="4"/>
  <c r="J18" i="4"/>
  <c r="J14" i="4"/>
  <c r="J13" i="4"/>
  <c r="J12" i="4"/>
  <c r="J11" i="4"/>
  <c r="J10" i="4"/>
  <c r="J9" i="4"/>
  <c r="J8" i="4"/>
  <c r="J7" i="4"/>
  <c r="I39" i="4"/>
  <c r="I38" i="4"/>
  <c r="I37" i="4"/>
  <c r="I33" i="4"/>
  <c r="I32" i="4"/>
  <c r="I30" i="4"/>
  <c r="I27" i="4"/>
  <c r="I25" i="4"/>
  <c r="I24" i="4"/>
  <c r="I23" i="4"/>
  <c r="I21" i="4"/>
  <c r="I18" i="4"/>
  <c r="I17" i="4"/>
  <c r="I14" i="4"/>
  <c r="I13" i="4"/>
  <c r="I12" i="4"/>
  <c r="I11" i="4"/>
  <c r="I10" i="4"/>
  <c r="I9" i="4"/>
  <c r="I8" i="4"/>
  <c r="I7" i="4"/>
  <c r="H39" i="4"/>
  <c r="H38" i="4"/>
  <c r="H37" i="4"/>
  <c r="H33" i="4"/>
  <c r="H32" i="4"/>
  <c r="H30" i="4"/>
  <c r="H29" i="4"/>
  <c r="H27" i="4"/>
  <c r="H25" i="4"/>
  <c r="H24" i="4"/>
  <c r="H23" i="4"/>
  <c r="H22" i="4"/>
  <c r="H21" i="4"/>
  <c r="H18" i="4"/>
  <c r="H17" i="4"/>
  <c r="H14" i="4"/>
  <c r="H13" i="4"/>
  <c r="H12" i="4"/>
  <c r="H11" i="4"/>
  <c r="H10" i="4"/>
  <c r="H9" i="4"/>
  <c r="H8" i="4"/>
  <c r="H7" i="4"/>
  <c r="G7" i="4"/>
  <c r="F7" i="4"/>
  <c r="E7" i="4"/>
  <c r="D7" i="4"/>
  <c r="C7" i="4"/>
  <c r="D8" i="4"/>
  <c r="D9" i="4"/>
  <c r="D10" i="4"/>
  <c r="D11" i="4"/>
  <c r="D12" i="4"/>
  <c r="D13" i="4"/>
  <c r="D14" i="4"/>
  <c r="D15" i="4"/>
  <c r="D16" i="4"/>
  <c r="D17" i="4"/>
  <c r="D21" i="4"/>
  <c r="D22" i="4"/>
  <c r="D23" i="4"/>
  <c r="D24" i="4"/>
  <c r="D25" i="4"/>
  <c r="D27" i="4"/>
  <c r="D29" i="4"/>
  <c r="D30" i="4"/>
  <c r="D31" i="4"/>
  <c r="D32" i="4"/>
  <c r="D33" i="4"/>
  <c r="D35" i="4"/>
  <c r="D37" i="4"/>
  <c r="D38" i="4"/>
  <c r="D39" i="4"/>
  <c r="D40" i="4"/>
  <c r="E8" i="4"/>
  <c r="E9" i="4"/>
  <c r="E10" i="4"/>
  <c r="E11" i="4"/>
  <c r="E12" i="4"/>
  <c r="E13" i="4"/>
  <c r="E14" i="4"/>
  <c r="E15" i="4"/>
  <c r="E16" i="4"/>
  <c r="E17" i="4"/>
  <c r="E18" i="4"/>
  <c r="E21" i="4"/>
  <c r="E22" i="4"/>
  <c r="E23" i="4"/>
  <c r="E24" i="4"/>
  <c r="E25" i="4"/>
  <c r="E27" i="4"/>
  <c r="E29" i="4"/>
  <c r="E30" i="4"/>
  <c r="E31" i="4"/>
  <c r="E32" i="4"/>
  <c r="E33" i="4"/>
  <c r="E35" i="4"/>
  <c r="E37" i="4"/>
  <c r="E38" i="4"/>
  <c r="E39" i="4"/>
  <c r="E40" i="4"/>
  <c r="F8" i="4"/>
  <c r="F9" i="4"/>
  <c r="F10" i="4"/>
  <c r="F11" i="4"/>
  <c r="F12" i="4"/>
  <c r="F13" i="4"/>
  <c r="F14" i="4"/>
  <c r="F17" i="4"/>
  <c r="F18" i="4"/>
  <c r="F21" i="4"/>
  <c r="F22" i="4"/>
  <c r="F23" i="4"/>
  <c r="F24" i="4"/>
  <c r="F25" i="4"/>
  <c r="F27" i="4"/>
  <c r="F29" i="4"/>
  <c r="F30" i="4"/>
  <c r="F31" i="4"/>
  <c r="F32" i="4"/>
  <c r="F33" i="4"/>
  <c r="F35" i="4"/>
  <c r="F37" i="4"/>
  <c r="F38" i="4"/>
  <c r="F39" i="4"/>
  <c r="F40" i="4"/>
  <c r="G8" i="4"/>
  <c r="G9" i="4"/>
  <c r="G10" i="4"/>
  <c r="G11" i="4"/>
  <c r="G12" i="4"/>
  <c r="G13" i="4"/>
  <c r="G14" i="4"/>
  <c r="G17" i="4"/>
  <c r="G18" i="4"/>
  <c r="G21" i="4"/>
  <c r="G22" i="4"/>
  <c r="G23" i="4"/>
  <c r="G24" i="4"/>
  <c r="G25" i="4"/>
  <c r="G27" i="4"/>
  <c r="G29" i="4"/>
  <c r="G30" i="4"/>
  <c r="G31" i="4"/>
  <c r="G32" i="4"/>
  <c r="G33" i="4"/>
  <c r="G37" i="4"/>
  <c r="G38" i="4"/>
  <c r="G39" i="4"/>
  <c r="C8" i="4"/>
  <c r="C9" i="4"/>
  <c r="C10" i="4"/>
  <c r="C11" i="4"/>
  <c r="C12" i="4"/>
  <c r="C13" i="4"/>
  <c r="C14" i="4"/>
  <c r="C15" i="4"/>
  <c r="C16" i="4"/>
  <c r="C17" i="4"/>
  <c r="C18" i="4"/>
  <c r="C21" i="4"/>
  <c r="C22" i="4"/>
  <c r="C23" i="4"/>
  <c r="C24" i="4"/>
  <c r="C25" i="4"/>
  <c r="C27" i="4"/>
  <c r="C29" i="4"/>
  <c r="C30" i="4"/>
  <c r="C31" i="4"/>
  <c r="C32" i="4"/>
  <c r="C33" i="4"/>
  <c r="C35" i="4"/>
  <c r="C37" i="4"/>
  <c r="C38" i="4"/>
  <c r="C39" i="4"/>
  <c r="C40" i="4"/>
  <c r="F6" i="4"/>
  <c r="C6" i="4"/>
  <c r="E6" i="4"/>
  <c r="T18" i="2"/>
  <c r="T6" i="2"/>
  <c r="BE6" i="2"/>
  <c r="BQ6" i="2"/>
  <c r="BR6" i="2"/>
  <c r="BQ31" i="2"/>
  <c r="BR31" i="2"/>
  <c r="I22" i="4"/>
  <c r="I31" i="4"/>
  <c r="I29" i="4"/>
  <c r="I6" i="4"/>
  <c r="J31" i="4"/>
  <c r="Q11" i="4" l="1"/>
  <c r="P23" i="4"/>
  <c r="L32" i="4"/>
  <c r="J17" i="4"/>
  <c r="Q10" i="4"/>
  <c r="D6" i="4"/>
  <c r="J6" i="4"/>
  <c r="D18" i="4"/>
  <c r="N23" i="4"/>
  <c r="O39" i="4"/>
  <c r="O38" i="4"/>
  <c r="G6" i="4"/>
  <c r="N6" i="4"/>
  <c r="O10" i="4"/>
  <c r="P6" i="4"/>
  <c r="L31" i="4"/>
  <c r="O11" i="4"/>
  <c r="Q6" i="4"/>
  <c r="L6" i="4"/>
  <c r="O6" i="4"/>
  <c r="H31" i="4"/>
  <c r="H6" i="4"/>
</calcChain>
</file>

<file path=xl/sharedStrings.xml><?xml version="1.0" encoding="utf-8"?>
<sst xmlns="http://schemas.openxmlformats.org/spreadsheetml/2006/main" count="142" uniqueCount="75">
  <si>
    <t>Region</t>
  </si>
  <si>
    <t>1996</t>
  </si>
  <si>
    <t>1997</t>
  </si>
  <si>
    <t>1998</t>
  </si>
  <si>
    <t>Gemeinde</t>
  </si>
  <si>
    <t>Neusiedler See</t>
  </si>
  <si>
    <t>Apetlon</t>
  </si>
  <si>
    <t>Breitenbrunn</t>
  </si>
  <si>
    <t>Bruckneudorf</t>
  </si>
  <si>
    <t>Donnerskirchen</t>
  </si>
  <si>
    <t>Eisenstadt</t>
  </si>
  <si>
    <t>Frauenkirchen</t>
  </si>
  <si>
    <t>Gols</t>
  </si>
  <si>
    <t>Illmitz</t>
  </si>
  <si>
    <t>Jois</t>
  </si>
  <si>
    <t>Mönchhof</t>
  </si>
  <si>
    <t>Mörbisch a. See</t>
  </si>
  <si>
    <t>Neusiedl a. See</t>
  </si>
  <si>
    <t>Nickelsdorf</t>
  </si>
  <si>
    <t>Oggau a. Neusiedler See</t>
  </si>
  <si>
    <t>Pamhagen</t>
  </si>
  <si>
    <t>Podersdorf a. See</t>
  </si>
  <si>
    <t>Purbach a. Neusiedler See</t>
  </si>
  <si>
    <t>Rust</t>
  </si>
  <si>
    <t>Sankt Andrä a. Zicksee</t>
  </si>
  <si>
    <t>Sankt Margarethen i. Bgld.</t>
  </si>
  <si>
    <t>Trausdorf a. d. Wulka</t>
  </si>
  <si>
    <t>Wallern i. Bgld.</t>
  </si>
  <si>
    <t>Weiden a. See</t>
  </si>
  <si>
    <t>Übernachtungen in den Berichtsgemeinden im Jahre</t>
  </si>
  <si>
    <t>Übernachtungen in den Berichtsgemeinden nach Monaten</t>
  </si>
  <si>
    <t>Andau (ab 5/99)</t>
  </si>
  <si>
    <t>Siegendorf (bis 4/99)</t>
  </si>
  <si>
    <t>Wimpassing a. d. Leitha (bis 4/99)</t>
  </si>
  <si>
    <t>GKZ</t>
  </si>
  <si>
    <t>10701</t>
  </si>
  <si>
    <t>10702</t>
  </si>
  <si>
    <t>10301</t>
  </si>
  <si>
    <t>10703</t>
  </si>
  <si>
    <t>10302</t>
  </si>
  <si>
    <t>10101</t>
  </si>
  <si>
    <t>10705</t>
  </si>
  <si>
    <t>10707</t>
  </si>
  <si>
    <t>10709</t>
  </si>
  <si>
    <t>10710</t>
  </si>
  <si>
    <t>10712</t>
  </si>
  <si>
    <t>10307</t>
  </si>
  <si>
    <t>10713</t>
  </si>
  <si>
    <t>10714</t>
  </si>
  <si>
    <t>10310</t>
  </si>
  <si>
    <t>10716</t>
  </si>
  <si>
    <t>10718</t>
  </si>
  <si>
    <t>10312</t>
  </si>
  <si>
    <t>10201</t>
  </si>
  <si>
    <t>10719</t>
  </si>
  <si>
    <t>10313</t>
  </si>
  <si>
    <t>10317</t>
  </si>
  <si>
    <t>10721</t>
  </si>
  <si>
    <t>10722</t>
  </si>
  <si>
    <t>Winden a. See (ab 11/06)</t>
  </si>
  <si>
    <t>Zurndorf (ab 11/06)</t>
  </si>
  <si>
    <t>10717</t>
  </si>
  <si>
    <t>Parndorf (ab 5/09)</t>
  </si>
  <si>
    <t>10711</t>
  </si>
  <si>
    <t>Kittsee (ab 11/09)</t>
  </si>
  <si>
    <t>Halbturn (bis 4/99) (ab 11/13)</t>
  </si>
  <si>
    <t>Klingenbach (ab11/15)</t>
  </si>
  <si>
    <t>Hornstein (bis 4/99) (ab 11/15 bis 10/17)</t>
  </si>
  <si>
    <t>10311</t>
  </si>
  <si>
    <t>10314</t>
  </si>
  <si>
    <t>10720</t>
  </si>
  <si>
    <t>Oslip (ab 11/23)</t>
  </si>
  <si>
    <t>Schützen a. Geb. (ab 11/23)</t>
  </si>
  <si>
    <t>Tadten (ab 11/23)</t>
  </si>
  <si>
    <t>Schützen a. Geb. (11/23)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</si>
</sst>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2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 MT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A662"/>
        <bgColor indexed="64"/>
      </patternFill>
    </fill>
    <fill>
      <patternFill patternType="solid">
        <fgColor rgb="FFFAFA3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9F4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7D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9" fillId="0" borderId="0"/>
  </cellStyleXfs>
  <cellXfs count="1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Continuous"/>
    </xf>
    <xf numFmtId="0" fontId="2" fillId="0" borderId="5" xfId="0" applyFont="1" applyBorder="1"/>
    <xf numFmtId="0" fontId="2" fillId="0" borderId="7" xfId="0" applyFont="1" applyBorder="1"/>
    <xf numFmtId="0" fontId="3" fillId="0" borderId="4" xfId="0" applyFont="1" applyBorder="1"/>
    <xf numFmtId="3" fontId="2" fillId="0" borderId="0" xfId="0" applyNumberFormat="1" applyFont="1"/>
    <xf numFmtId="3" fontId="3" fillId="0" borderId="1" xfId="0" applyNumberFormat="1" applyFont="1" applyBorder="1"/>
    <xf numFmtId="3" fontId="2" fillId="0" borderId="1" xfId="0" applyNumberFormat="1" applyFont="1" applyBorder="1"/>
    <xf numFmtId="0" fontId="6" fillId="0" borderId="0" xfId="0" applyFont="1"/>
    <xf numFmtId="164" fontId="6" fillId="0" borderId="1" xfId="0" applyNumberFormat="1" applyFont="1" applyBorder="1"/>
    <xf numFmtId="3" fontId="7" fillId="0" borderId="0" xfId="0" applyNumberFormat="1" applyFont="1"/>
    <xf numFmtId="0" fontId="7" fillId="0" borderId="0" xfId="0" applyFont="1"/>
    <xf numFmtId="164" fontId="2" fillId="0" borderId="0" xfId="0" applyNumberFormat="1" applyFont="1"/>
    <xf numFmtId="164" fontId="6" fillId="0" borderId="0" xfId="0" applyNumberFormat="1" applyFont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6" xfId="0" applyFont="1" applyFill="1" applyBorder="1" applyAlignment="1">
      <alignment horizontal="center"/>
    </xf>
    <xf numFmtId="0" fontId="3" fillId="4" borderId="4" xfId="0" applyFont="1" applyFill="1" applyBorder="1"/>
    <xf numFmtId="0" fontId="2" fillId="4" borderId="5" xfId="0" applyFont="1" applyFill="1" applyBorder="1"/>
    <xf numFmtId="0" fontId="3" fillId="4" borderId="5" xfId="0" applyFont="1" applyFill="1" applyBorder="1" applyAlignment="1">
      <alignment horizontal="centerContinuous"/>
    </xf>
    <xf numFmtId="0" fontId="2" fillId="4" borderId="7" xfId="0" applyFont="1" applyFill="1" applyBorder="1"/>
    <xf numFmtId="0" fontId="3" fillId="4" borderId="6" xfId="0" applyFont="1" applyFill="1" applyBorder="1" applyAlignment="1">
      <alignment horizontal="center"/>
    </xf>
    <xf numFmtId="0" fontId="3" fillId="5" borderId="4" xfId="0" applyFont="1" applyFill="1" applyBorder="1"/>
    <xf numFmtId="0" fontId="2" fillId="5" borderId="5" xfId="0" applyFont="1" applyFill="1" applyBorder="1"/>
    <xf numFmtId="0" fontId="3" fillId="5" borderId="5" xfId="0" applyFont="1" applyFill="1" applyBorder="1" applyAlignment="1">
      <alignment horizontal="centerContinuous"/>
    </xf>
    <xf numFmtId="0" fontId="2" fillId="5" borderId="7" xfId="0" applyFont="1" applyFill="1" applyBorder="1"/>
    <xf numFmtId="0" fontId="3" fillId="5" borderId="6" xfId="0" applyFont="1" applyFill="1" applyBorder="1" applyAlignment="1">
      <alignment horizontal="center"/>
    </xf>
    <xf numFmtId="0" fontId="3" fillId="6" borderId="4" xfId="0" applyFont="1" applyFill="1" applyBorder="1"/>
    <xf numFmtId="0" fontId="2" fillId="6" borderId="5" xfId="0" applyFont="1" applyFill="1" applyBorder="1"/>
    <xf numFmtId="0" fontId="3" fillId="6" borderId="5" xfId="0" applyFont="1" applyFill="1" applyBorder="1" applyAlignment="1">
      <alignment horizontal="centerContinuous"/>
    </xf>
    <xf numFmtId="0" fontId="2" fillId="6" borderId="7" xfId="0" applyFont="1" applyFill="1" applyBorder="1"/>
    <xf numFmtId="0" fontId="3" fillId="6" borderId="6" xfId="0" applyFont="1" applyFill="1" applyBorder="1" applyAlignment="1">
      <alignment horizontal="center"/>
    </xf>
    <xf numFmtId="164" fontId="2" fillId="0" borderId="8" xfId="0" applyNumberFormat="1" applyFont="1" applyBorder="1"/>
    <xf numFmtId="164" fontId="2" fillId="0" borderId="6" xfId="0" applyNumberFormat="1" applyFont="1" applyBorder="1"/>
    <xf numFmtId="0" fontId="3" fillId="7" borderId="4" xfId="0" applyFont="1" applyFill="1" applyBorder="1"/>
    <xf numFmtId="0" fontId="2" fillId="7" borderId="5" xfId="0" applyFont="1" applyFill="1" applyBorder="1"/>
    <xf numFmtId="0" fontId="3" fillId="7" borderId="5" xfId="0" applyFont="1" applyFill="1" applyBorder="1" applyAlignment="1">
      <alignment horizontal="centerContinuous"/>
    </xf>
    <xf numFmtId="0" fontId="2" fillId="7" borderId="7" xfId="0" applyFont="1" applyFill="1" applyBorder="1"/>
    <xf numFmtId="0" fontId="3" fillId="7" borderId="6" xfId="0" applyFont="1" applyFill="1" applyBorder="1" applyAlignment="1">
      <alignment horizontal="center"/>
    </xf>
    <xf numFmtId="0" fontId="3" fillId="8" borderId="4" xfId="0" applyFont="1" applyFill="1" applyBorder="1"/>
    <xf numFmtId="0" fontId="2" fillId="8" borderId="5" xfId="0" applyFont="1" applyFill="1" applyBorder="1"/>
    <xf numFmtId="0" fontId="3" fillId="8" borderId="5" xfId="0" applyFont="1" applyFill="1" applyBorder="1" applyAlignment="1">
      <alignment horizontal="centerContinuous"/>
    </xf>
    <xf numFmtId="0" fontId="2" fillId="8" borderId="7" xfId="0" applyFont="1" applyFill="1" applyBorder="1"/>
    <xf numFmtId="0" fontId="3" fillId="8" borderId="6" xfId="0" applyFont="1" applyFill="1" applyBorder="1" applyAlignment="1">
      <alignment horizontal="center"/>
    </xf>
    <xf numFmtId="0" fontId="3" fillId="9" borderId="4" xfId="0" applyFont="1" applyFill="1" applyBorder="1"/>
    <xf numFmtId="0" fontId="2" fillId="9" borderId="5" xfId="0" applyFont="1" applyFill="1" applyBorder="1"/>
    <xf numFmtId="0" fontId="3" fillId="9" borderId="5" xfId="0" applyFont="1" applyFill="1" applyBorder="1" applyAlignment="1">
      <alignment horizontal="centerContinuous"/>
    </xf>
    <xf numFmtId="0" fontId="2" fillId="9" borderId="7" xfId="0" applyFont="1" applyFill="1" applyBorder="1"/>
    <xf numFmtId="0" fontId="3" fillId="9" borderId="6" xfId="0" applyFont="1" applyFill="1" applyBorder="1" applyAlignment="1">
      <alignment horizontal="center"/>
    </xf>
    <xf numFmtId="0" fontId="3" fillId="10" borderId="4" xfId="0" applyFont="1" applyFill="1" applyBorder="1"/>
    <xf numFmtId="0" fontId="2" fillId="10" borderId="5" xfId="0" applyFont="1" applyFill="1" applyBorder="1"/>
    <xf numFmtId="0" fontId="3" fillId="10" borderId="5" xfId="0" applyFont="1" applyFill="1" applyBorder="1" applyAlignment="1">
      <alignment horizontal="centerContinuous"/>
    </xf>
    <xf numFmtId="0" fontId="2" fillId="10" borderId="7" xfId="0" applyFont="1" applyFill="1" applyBorder="1"/>
    <xf numFmtId="0" fontId="3" fillId="10" borderId="6" xfId="0" applyFont="1" applyFill="1" applyBorder="1" applyAlignment="1">
      <alignment horizontal="center"/>
    </xf>
    <xf numFmtId="3" fontId="2" fillId="0" borderId="9" xfId="0" applyNumberFormat="1" applyFont="1" applyBorder="1"/>
    <xf numFmtId="0" fontId="8" fillId="0" borderId="11" xfId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8" fillId="0" borderId="0" xfId="1" applyFont="1" applyAlignment="1">
      <alignment horizontal="left" wrapText="1"/>
    </xf>
    <xf numFmtId="0" fontId="10" fillId="11" borderId="4" xfId="0" applyFont="1" applyFill="1" applyBorder="1"/>
    <xf numFmtId="0" fontId="8" fillId="11" borderId="5" xfId="0" applyFont="1" applyFill="1" applyBorder="1"/>
    <xf numFmtId="0" fontId="10" fillId="11" borderId="5" xfId="0" applyFont="1" applyFill="1" applyBorder="1" applyAlignment="1">
      <alignment horizontal="centerContinuous"/>
    </xf>
    <xf numFmtId="0" fontId="8" fillId="11" borderId="7" xfId="0" applyFont="1" applyFill="1" applyBorder="1"/>
    <xf numFmtId="0" fontId="10" fillId="11" borderId="6" xfId="0" applyFont="1" applyFill="1" applyBorder="1" applyAlignment="1">
      <alignment horizontal="center"/>
    </xf>
    <xf numFmtId="3" fontId="2" fillId="0" borderId="8" xfId="0" applyNumberFormat="1" applyFont="1" applyBorder="1"/>
    <xf numFmtId="3" fontId="2" fillId="0" borderId="10" xfId="0" applyNumberFormat="1" applyFont="1" applyBorder="1"/>
    <xf numFmtId="3" fontId="2" fillId="0" borderId="6" xfId="0" applyNumberFormat="1" applyFont="1" applyBorder="1"/>
    <xf numFmtId="0" fontId="10" fillId="12" borderId="4" xfId="0" applyFont="1" applyFill="1" applyBorder="1"/>
    <xf numFmtId="0" fontId="8" fillId="12" borderId="5" xfId="0" applyFont="1" applyFill="1" applyBorder="1"/>
    <xf numFmtId="0" fontId="10" fillId="12" borderId="5" xfId="0" applyFont="1" applyFill="1" applyBorder="1" applyAlignment="1">
      <alignment horizontal="centerContinuous"/>
    </xf>
    <xf numFmtId="0" fontId="8" fillId="12" borderId="7" xfId="0" applyFont="1" applyFill="1" applyBorder="1"/>
    <xf numFmtId="0" fontId="10" fillId="12" borderId="6" xfId="0" applyFont="1" applyFill="1" applyBorder="1" applyAlignment="1">
      <alignment horizontal="center"/>
    </xf>
    <xf numFmtId="0" fontId="3" fillId="0" borderId="0" xfId="0" applyFont="1"/>
    <xf numFmtId="0" fontId="10" fillId="13" borderId="4" xfId="0" applyFont="1" applyFill="1" applyBorder="1"/>
    <xf numFmtId="0" fontId="8" fillId="13" borderId="5" xfId="0" applyFont="1" applyFill="1" applyBorder="1"/>
    <xf numFmtId="0" fontId="10" fillId="13" borderId="5" xfId="0" applyFont="1" applyFill="1" applyBorder="1" applyAlignment="1">
      <alignment horizontal="centerContinuous"/>
    </xf>
    <xf numFmtId="0" fontId="8" fillId="13" borderId="7" xfId="0" applyFont="1" applyFill="1" applyBorder="1"/>
    <xf numFmtId="0" fontId="10" fillId="13" borderId="6" xfId="0" applyFont="1" applyFill="1" applyBorder="1" applyAlignment="1">
      <alignment horizontal="center"/>
    </xf>
    <xf numFmtId="0" fontId="10" fillId="4" borderId="4" xfId="0" applyFont="1" applyFill="1" applyBorder="1"/>
    <xf numFmtId="0" fontId="8" fillId="4" borderId="5" xfId="0" applyFont="1" applyFill="1" applyBorder="1"/>
    <xf numFmtId="0" fontId="10" fillId="4" borderId="5" xfId="0" applyFont="1" applyFill="1" applyBorder="1" applyAlignment="1">
      <alignment horizontal="centerContinuous"/>
    </xf>
    <xf numFmtId="0" fontId="8" fillId="4" borderId="7" xfId="0" applyFont="1" applyFill="1" applyBorder="1"/>
    <xf numFmtId="0" fontId="10" fillId="4" borderId="6" xfId="0" applyFont="1" applyFill="1" applyBorder="1" applyAlignment="1">
      <alignment horizontal="center"/>
    </xf>
    <xf numFmtId="3" fontId="8" fillId="0" borderId="6" xfId="0" applyNumberFormat="1" applyFont="1" applyBorder="1"/>
    <xf numFmtId="0" fontId="10" fillId="10" borderId="4" xfId="0" applyFont="1" applyFill="1" applyBorder="1"/>
    <xf numFmtId="0" fontId="8" fillId="10" borderId="5" xfId="0" applyFont="1" applyFill="1" applyBorder="1"/>
    <xf numFmtId="0" fontId="10" fillId="10" borderId="5" xfId="0" applyFont="1" applyFill="1" applyBorder="1" applyAlignment="1">
      <alignment horizontal="centerContinuous"/>
    </xf>
    <xf numFmtId="0" fontId="8" fillId="10" borderId="7" xfId="0" applyFont="1" applyFill="1" applyBorder="1"/>
    <xf numFmtId="0" fontId="10" fillId="10" borderId="6" xfId="0" applyFont="1" applyFill="1" applyBorder="1" applyAlignment="1">
      <alignment horizontal="center"/>
    </xf>
    <xf numFmtId="0" fontId="10" fillId="3" borderId="4" xfId="0" applyFont="1" applyFill="1" applyBorder="1"/>
    <xf numFmtId="0" fontId="8" fillId="3" borderId="5" xfId="0" applyFont="1" applyFill="1" applyBorder="1"/>
    <xf numFmtId="0" fontId="10" fillId="3" borderId="5" xfId="0" applyFont="1" applyFill="1" applyBorder="1" applyAlignment="1">
      <alignment horizontal="centerContinuous"/>
    </xf>
    <xf numFmtId="0" fontId="8" fillId="3" borderId="7" xfId="0" applyFont="1" applyFill="1" applyBorder="1"/>
    <xf numFmtId="0" fontId="10" fillId="3" borderId="6" xfId="0" applyFont="1" applyFill="1" applyBorder="1" applyAlignment="1">
      <alignment horizontal="center"/>
    </xf>
    <xf numFmtId="0" fontId="10" fillId="14" borderId="4" xfId="0" applyFont="1" applyFill="1" applyBorder="1"/>
    <xf numFmtId="0" fontId="8" fillId="14" borderId="5" xfId="0" applyFont="1" applyFill="1" applyBorder="1"/>
    <xf numFmtId="0" fontId="10" fillId="14" borderId="5" xfId="0" applyFont="1" applyFill="1" applyBorder="1" applyAlignment="1">
      <alignment horizontal="centerContinuous"/>
    </xf>
    <xf numFmtId="0" fontId="8" fillId="14" borderId="7" xfId="0" applyFont="1" applyFill="1" applyBorder="1"/>
    <xf numFmtId="0" fontId="10" fillId="14" borderId="6" xfId="0" applyFont="1" applyFill="1" applyBorder="1" applyAlignment="1">
      <alignment horizontal="center"/>
    </xf>
    <xf numFmtId="3" fontId="3" fillId="0" borderId="0" xfId="0" applyNumberFormat="1" applyFont="1"/>
    <xf numFmtId="0" fontId="10" fillId="15" borderId="4" xfId="0" applyFont="1" applyFill="1" applyBorder="1"/>
    <xf numFmtId="0" fontId="8" fillId="15" borderId="5" xfId="0" applyFont="1" applyFill="1" applyBorder="1"/>
    <xf numFmtId="0" fontId="10" fillId="15" borderId="5" xfId="0" applyFont="1" applyFill="1" applyBorder="1" applyAlignment="1">
      <alignment horizontal="centerContinuous"/>
    </xf>
    <xf numFmtId="0" fontId="8" fillId="15" borderId="7" xfId="0" applyFont="1" applyFill="1" applyBorder="1"/>
    <xf numFmtId="0" fontId="10" fillId="15" borderId="6" xfId="0" applyFont="1" applyFill="1" applyBorder="1" applyAlignment="1">
      <alignment horizontal="center"/>
    </xf>
    <xf numFmtId="0" fontId="10" fillId="16" borderId="4" xfId="0" applyFont="1" applyFill="1" applyBorder="1"/>
    <xf numFmtId="0" fontId="8" fillId="16" borderId="5" xfId="0" applyFont="1" applyFill="1" applyBorder="1"/>
    <xf numFmtId="0" fontId="10" fillId="16" borderId="5" xfId="0" applyFont="1" applyFill="1" applyBorder="1" applyAlignment="1">
      <alignment horizontal="centerContinuous"/>
    </xf>
    <xf numFmtId="0" fontId="8" fillId="16" borderId="7" xfId="0" applyFont="1" applyFill="1" applyBorder="1"/>
    <xf numFmtId="0" fontId="10" fillId="16" borderId="6" xfId="0" applyFont="1" applyFill="1" applyBorder="1" applyAlignment="1">
      <alignment horizontal="center"/>
    </xf>
    <xf numFmtId="0" fontId="10" fillId="17" borderId="4" xfId="0" applyFont="1" applyFill="1" applyBorder="1"/>
    <xf numFmtId="0" fontId="8" fillId="17" borderId="5" xfId="0" applyFont="1" applyFill="1" applyBorder="1"/>
    <xf numFmtId="0" fontId="10" fillId="17" borderId="5" xfId="0" applyFont="1" applyFill="1" applyBorder="1" applyAlignment="1">
      <alignment horizontal="centerContinuous"/>
    </xf>
    <xf numFmtId="0" fontId="8" fillId="17" borderId="7" xfId="0" applyFont="1" applyFill="1" applyBorder="1"/>
    <xf numFmtId="0" fontId="10" fillId="17" borderId="6" xfId="0" applyFont="1" applyFill="1" applyBorder="1" applyAlignment="1">
      <alignment horizontal="center"/>
    </xf>
    <xf numFmtId="3" fontId="8" fillId="0" borderId="0" xfId="0" applyNumberFormat="1" applyFont="1"/>
    <xf numFmtId="0" fontId="10" fillId="18" borderId="4" xfId="0" applyFont="1" applyFill="1" applyBorder="1"/>
    <xf numFmtId="0" fontId="8" fillId="18" borderId="5" xfId="0" applyFont="1" applyFill="1" applyBorder="1"/>
    <xf numFmtId="0" fontId="10" fillId="18" borderId="5" xfId="0" applyFont="1" applyFill="1" applyBorder="1" applyAlignment="1">
      <alignment horizontal="centerContinuous"/>
    </xf>
    <xf numFmtId="0" fontId="8" fillId="18" borderId="7" xfId="0" applyFont="1" applyFill="1" applyBorder="1"/>
    <xf numFmtId="0" fontId="10" fillId="18" borderId="6" xfId="0" applyFont="1" applyFill="1" applyBorder="1" applyAlignment="1">
      <alignment horizontal="center"/>
    </xf>
    <xf numFmtId="0" fontId="10" fillId="19" borderId="4" xfId="0" applyFont="1" applyFill="1" applyBorder="1"/>
    <xf numFmtId="0" fontId="8" fillId="19" borderId="5" xfId="0" applyFont="1" applyFill="1" applyBorder="1"/>
    <xf numFmtId="0" fontId="10" fillId="19" borderId="5" xfId="0" applyFont="1" applyFill="1" applyBorder="1" applyAlignment="1">
      <alignment horizontal="centerContinuous"/>
    </xf>
    <xf numFmtId="0" fontId="8" fillId="19" borderId="7" xfId="0" applyFont="1" applyFill="1" applyBorder="1"/>
    <xf numFmtId="0" fontId="10" fillId="19" borderId="6" xfId="0" applyFont="1" applyFill="1" applyBorder="1" applyAlignment="1">
      <alignment horizontal="center"/>
    </xf>
    <xf numFmtId="0" fontId="11" fillId="0" borderId="0" xfId="0" applyFont="1"/>
    <xf numFmtId="0" fontId="10" fillId="21" borderId="4" xfId="0" applyFont="1" applyFill="1" applyBorder="1"/>
    <xf numFmtId="0" fontId="8" fillId="21" borderId="5" xfId="0" applyFont="1" applyFill="1" applyBorder="1"/>
    <xf numFmtId="0" fontId="10" fillId="21" borderId="5" xfId="0" applyFont="1" applyFill="1" applyBorder="1" applyAlignment="1">
      <alignment horizontal="centerContinuous"/>
    </xf>
    <xf numFmtId="0" fontId="8" fillId="21" borderId="7" xfId="0" applyFont="1" applyFill="1" applyBorder="1"/>
    <xf numFmtId="0" fontId="10" fillId="21" borderId="6" xfId="0" applyFont="1" applyFill="1" applyBorder="1" applyAlignment="1">
      <alignment horizontal="center"/>
    </xf>
    <xf numFmtId="0" fontId="10" fillId="20" borderId="4" xfId="0" applyFont="1" applyFill="1" applyBorder="1"/>
    <xf numFmtId="0" fontId="8" fillId="20" borderId="5" xfId="0" applyFont="1" applyFill="1" applyBorder="1"/>
    <xf numFmtId="0" fontId="10" fillId="20" borderId="5" xfId="0" applyFont="1" applyFill="1" applyBorder="1" applyAlignment="1">
      <alignment horizontal="centerContinuous"/>
    </xf>
    <xf numFmtId="0" fontId="8" fillId="20" borderId="7" xfId="0" applyFont="1" applyFill="1" applyBorder="1"/>
    <xf numFmtId="0" fontId="10" fillId="20" borderId="6" xfId="0" applyFont="1" applyFill="1" applyBorder="1" applyAlignment="1">
      <alignment horizontal="center"/>
    </xf>
    <xf numFmtId="0" fontId="10" fillId="22" borderId="4" xfId="0" applyFont="1" applyFill="1" applyBorder="1"/>
    <xf numFmtId="0" fontId="8" fillId="22" borderId="5" xfId="0" applyFont="1" applyFill="1" applyBorder="1"/>
    <xf numFmtId="0" fontId="10" fillId="22" borderId="5" xfId="0" applyFont="1" applyFill="1" applyBorder="1" applyAlignment="1">
      <alignment horizontal="centerContinuous"/>
    </xf>
    <xf numFmtId="0" fontId="8" fillId="22" borderId="7" xfId="0" applyFont="1" applyFill="1" applyBorder="1"/>
    <xf numFmtId="0" fontId="10" fillId="22" borderId="6" xfId="0" applyFont="1" applyFill="1" applyBorder="1" applyAlignment="1">
      <alignment horizontal="center"/>
    </xf>
    <xf numFmtId="0" fontId="10" fillId="23" borderId="4" xfId="0" applyFont="1" applyFill="1" applyBorder="1"/>
    <xf numFmtId="0" fontId="8" fillId="23" borderId="5" xfId="0" applyFont="1" applyFill="1" applyBorder="1"/>
    <xf numFmtId="0" fontId="10" fillId="23" borderId="5" xfId="0" applyFont="1" applyFill="1" applyBorder="1" applyAlignment="1">
      <alignment horizontal="centerContinuous"/>
    </xf>
    <xf numFmtId="0" fontId="8" fillId="23" borderId="7" xfId="0" applyFont="1" applyFill="1" applyBorder="1"/>
    <xf numFmtId="0" fontId="10" fillId="23" borderId="6" xfId="0" applyFont="1" applyFill="1" applyBorder="1" applyAlignment="1">
      <alignment horizontal="center"/>
    </xf>
    <xf numFmtId="0" fontId="10" fillId="24" borderId="4" xfId="0" applyFont="1" applyFill="1" applyBorder="1"/>
    <xf numFmtId="0" fontId="8" fillId="24" borderId="5" xfId="0" applyFont="1" applyFill="1" applyBorder="1"/>
    <xf numFmtId="0" fontId="10" fillId="24" borderId="5" xfId="0" applyFont="1" applyFill="1" applyBorder="1" applyAlignment="1">
      <alignment horizontal="centerContinuous"/>
    </xf>
    <xf numFmtId="0" fontId="8" fillId="24" borderId="7" xfId="0" applyFont="1" applyFill="1" applyBorder="1"/>
    <xf numFmtId="0" fontId="10" fillId="24" borderId="6" xfId="0" applyFont="1" applyFill="1" applyBorder="1" applyAlignment="1">
      <alignment horizontal="center"/>
    </xf>
    <xf numFmtId="3" fontId="2" fillId="0" borderId="12" xfId="0" applyNumberFormat="1" applyFont="1" applyBorder="1"/>
    <xf numFmtId="0" fontId="10" fillId="25" borderId="4" xfId="0" applyFont="1" applyFill="1" applyBorder="1"/>
    <xf numFmtId="0" fontId="8" fillId="25" borderId="5" xfId="0" applyFont="1" applyFill="1" applyBorder="1"/>
    <xf numFmtId="0" fontId="10" fillId="25" borderId="5" xfId="0" applyFont="1" applyFill="1" applyBorder="1" applyAlignment="1">
      <alignment horizontal="centerContinuous"/>
    </xf>
    <xf numFmtId="0" fontId="8" fillId="25" borderId="7" xfId="0" applyFont="1" applyFill="1" applyBorder="1"/>
    <xf numFmtId="0" fontId="10" fillId="25" borderId="6" xfId="0" applyFont="1" applyFill="1" applyBorder="1" applyAlignment="1">
      <alignment horizontal="center"/>
    </xf>
    <xf numFmtId="0" fontId="1" fillId="0" borderId="0" xfId="0" applyFont="1"/>
    <xf numFmtId="0" fontId="3" fillId="0" borderId="2" xfId="0" applyFont="1" applyBorder="1"/>
    <xf numFmtId="0" fontId="3" fillId="0" borderId="3" xfId="0" applyFont="1" applyBorder="1"/>
    <xf numFmtId="164" fontId="3" fillId="26" borderId="1" xfId="0" applyNumberFormat="1" applyFont="1" applyFill="1" applyBorder="1"/>
    <xf numFmtId="3" fontId="3" fillId="26" borderId="1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Standard" xfId="0" builtinId="0"/>
    <cellStyle name="Standard_DatenKarte_2" xfId="1" xr:uid="{00000000-0005-0000-0000-000002000000}"/>
  </cellStyles>
  <dxfs count="0"/>
  <tableStyles count="0" defaultTableStyle="TableStyleMedium2" defaultPivotStyle="PivotStyleLight16"/>
  <colors>
    <mruColors>
      <color rgb="FFF2F7D7"/>
      <color rgb="FFF2F4DA"/>
      <color rgb="FFC9F4AC"/>
      <color rgb="FFB5E8EB"/>
      <color rgb="FFFFFF99"/>
      <color rgb="FFE488CC"/>
      <color rgb="FFCC3399"/>
      <color rgb="FFFF33CC"/>
      <color rgb="FFFAFA32"/>
      <color rgb="FFF8A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1"/>
  <sheetViews>
    <sheetView zoomScale="70" zoomScaleNormal="70" workbookViewId="0">
      <pane xSplit="2" ySplit="4" topLeftCell="C5" activePane="bottomRight" state="frozen"/>
      <selection activeCell="R64" sqref="R64"/>
      <selection pane="topRight" activeCell="R64" sqref="R64"/>
      <selection pane="bottomLeft" activeCell="R64" sqref="R64"/>
      <selection pane="bottomRight" activeCell="B29" sqref="B29:AE29"/>
    </sheetView>
  </sheetViews>
  <sheetFormatPr baseColWidth="10" defaultColWidth="11.5" defaultRowHeight="16"/>
  <cols>
    <col min="1" max="1" width="8.5" style="70" customWidth="1"/>
    <col min="2" max="2" width="42.5" style="3" customWidth="1"/>
    <col min="3" max="31" width="10.6640625" style="3" customWidth="1"/>
    <col min="32" max="16384" width="11.5" style="3"/>
  </cols>
  <sheetData>
    <row r="1" spans="1:33" ht="18">
      <c r="B1" s="171" t="s">
        <v>29</v>
      </c>
      <c r="U1" s="24"/>
    </row>
    <row r="2" spans="1:33">
      <c r="B2" s="85"/>
    </row>
    <row r="3" spans="1:33">
      <c r="A3" s="70" t="s">
        <v>34</v>
      </c>
      <c r="B3" s="172" t="s">
        <v>0</v>
      </c>
      <c r="C3" s="176">
        <v>1996</v>
      </c>
      <c r="D3" s="176">
        <v>1997</v>
      </c>
      <c r="E3" s="176">
        <v>1998</v>
      </c>
      <c r="F3" s="176">
        <v>1999</v>
      </c>
      <c r="G3" s="176">
        <v>2000</v>
      </c>
      <c r="H3" s="176">
        <v>2001</v>
      </c>
      <c r="I3" s="176">
        <v>2002</v>
      </c>
      <c r="J3" s="176">
        <v>2003</v>
      </c>
      <c r="K3" s="176">
        <v>2004</v>
      </c>
      <c r="L3" s="176">
        <v>2005</v>
      </c>
      <c r="M3" s="176">
        <v>2006</v>
      </c>
      <c r="N3" s="176">
        <v>2007</v>
      </c>
      <c r="O3" s="176">
        <v>2008</v>
      </c>
      <c r="P3" s="176">
        <v>2009</v>
      </c>
      <c r="Q3" s="176">
        <v>2010</v>
      </c>
      <c r="R3" s="176">
        <v>2011</v>
      </c>
      <c r="S3" s="176">
        <v>2012</v>
      </c>
      <c r="T3" s="176">
        <v>2013</v>
      </c>
      <c r="U3" s="176">
        <v>2014</v>
      </c>
      <c r="V3" s="176">
        <v>2015</v>
      </c>
      <c r="W3" s="176">
        <v>2016</v>
      </c>
      <c r="X3" s="176">
        <v>2017</v>
      </c>
      <c r="Y3" s="176">
        <v>2018</v>
      </c>
      <c r="Z3" s="176">
        <v>2019</v>
      </c>
      <c r="AA3" s="176">
        <v>2020</v>
      </c>
      <c r="AB3" s="176">
        <v>2021</v>
      </c>
      <c r="AC3" s="176">
        <v>2022</v>
      </c>
      <c r="AD3" s="176">
        <v>2023</v>
      </c>
      <c r="AE3" s="176">
        <v>2024</v>
      </c>
    </row>
    <row r="4" spans="1:33">
      <c r="B4" s="173" t="s">
        <v>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</row>
    <row r="5" spans="1:33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</row>
    <row r="6" spans="1:33">
      <c r="B6" s="5" t="s">
        <v>5</v>
      </c>
      <c r="C6" s="19">
        <f>SUM(Übern.Mon!C6:N6)</f>
        <v>1250623</v>
      </c>
      <c r="D6" s="19">
        <f>SUM(Übern.Mon!O6:Z6)</f>
        <v>1194908</v>
      </c>
      <c r="E6" s="19">
        <f>SUM(Übern.Mon!AA6:AL6)</f>
        <v>1304388</v>
      </c>
      <c r="F6" s="19">
        <f>SUM(Übern.Mon!AM6:AX6)</f>
        <v>1343803</v>
      </c>
      <c r="G6" s="19">
        <f>SUM(Übern.Mon!AY6:BJ6)</f>
        <v>1379415</v>
      </c>
      <c r="H6" s="19">
        <f>SUM(Übern.Mon!BK6:BV6)</f>
        <v>1407792</v>
      </c>
      <c r="I6" s="19">
        <f>SUM(Übern.Mon!BW6:CH6)</f>
        <v>1413644</v>
      </c>
      <c r="J6" s="19">
        <f>SUM(Übern.Mon!CI6:CT6)</f>
        <v>1381385</v>
      </c>
      <c r="K6" s="19">
        <f>SUM(Übern.Mon!CU6:DF6)</f>
        <v>1279140</v>
      </c>
      <c r="L6" s="19">
        <f>SUM(Übern.Mon!DG6:DR6)</f>
        <v>1283696</v>
      </c>
      <c r="M6" s="19">
        <f>SUM(Übern.Mon!DS6:ED6)</f>
        <v>1224425</v>
      </c>
      <c r="N6" s="19">
        <f>SUM(Übern.Mon!EE6:EP6)</f>
        <v>1273560</v>
      </c>
      <c r="O6" s="19">
        <f>SUM(Übern.Mon!EQ6:FB6)</f>
        <v>1308338</v>
      </c>
      <c r="P6" s="19">
        <f>SUM(Übern.Mon!FC6:FN6)</f>
        <v>1369395</v>
      </c>
      <c r="Q6" s="19">
        <f>SUM(Übern.Mon!FO6:FZ6)</f>
        <v>1390442</v>
      </c>
      <c r="R6" s="19">
        <f>SUM(Übern.Mon!GA6:GL6)</f>
        <v>1439403</v>
      </c>
      <c r="S6" s="19">
        <f>SUM(Übern.Mon!GM6:GX6)</f>
        <v>1456027</v>
      </c>
      <c r="T6" s="19">
        <f>SUM(Übern.Mon!GY6:HJ6)</f>
        <v>1430001</v>
      </c>
      <c r="U6" s="19">
        <f>SUM(Übern.Mon!HK6:HV6)</f>
        <v>1430328</v>
      </c>
      <c r="V6" s="19">
        <f>SUM(Übern.Mon!HW6:IH6)</f>
        <v>1435958</v>
      </c>
      <c r="W6" s="19">
        <f>SUM(Übern.Mon!II6:IT6)</f>
        <v>1544673</v>
      </c>
      <c r="X6" s="19">
        <f>SUM(Übern.Mon!IU6:JF6)</f>
        <v>1577114</v>
      </c>
      <c r="Y6" s="19">
        <f>SUM(Übern.Mon!JG6:JR6)</f>
        <v>1558115</v>
      </c>
      <c r="Z6" s="19">
        <f>SUM(Übern.Mon!JS6:KD6)</f>
        <v>1629118</v>
      </c>
      <c r="AA6" s="19">
        <f>SUM(Übern.Mon!KE6:KP6)</f>
        <v>1285401</v>
      </c>
      <c r="AB6" s="19">
        <f>SUM(Übern.Mon!KQ6:LB6)</f>
        <v>1393976</v>
      </c>
      <c r="AC6" s="19">
        <f>SUM(Übern.Mon!LC6:LN6)</f>
        <v>1547283</v>
      </c>
      <c r="AD6" s="19">
        <f>SUM(AD7:AD42)</f>
        <v>1724664</v>
      </c>
      <c r="AE6" s="19">
        <f>SUM(AE7:AE42)</f>
        <v>1796629</v>
      </c>
    </row>
    <row r="7" spans="1:33" ht="17">
      <c r="A7" s="69" t="s">
        <v>35</v>
      </c>
      <c r="B7" s="8" t="s">
        <v>31</v>
      </c>
      <c r="C7" s="20">
        <f>SUM(Übern.Mon!C7:N7)</f>
        <v>0</v>
      </c>
      <c r="D7" s="20">
        <f>SUM(Übern.Mon!O7:Z7)</f>
        <v>0</v>
      </c>
      <c r="E7" s="20">
        <f>SUM(Übern.Mon!AA7:AL7)</f>
        <v>0</v>
      </c>
      <c r="F7" s="20">
        <f>SUM(Übern.Mon!AM7:AX7)</f>
        <v>11426</v>
      </c>
      <c r="G7" s="20">
        <f>SUM(Übern.Mon!AY7:BJ7)</f>
        <v>10171</v>
      </c>
      <c r="H7" s="20">
        <f>SUM(Übern.Mon!BK7:BV7)</f>
        <v>9050</v>
      </c>
      <c r="I7" s="20">
        <f>SUM(Übern.Mon!BW7:CH7)</f>
        <v>8462</v>
      </c>
      <c r="J7" s="20">
        <f>SUM(Übern.Mon!CI7:CT7)</f>
        <v>7678</v>
      </c>
      <c r="K7" s="20">
        <f>SUM(Übern.Mon!CU7:DF7)</f>
        <v>7039</v>
      </c>
      <c r="L7" s="20">
        <f>SUM(Übern.Mon!DG7:DR7)</f>
        <v>7495</v>
      </c>
      <c r="M7" s="20">
        <f>SUM(Übern.Mon!DS7:ED7)</f>
        <v>7074</v>
      </c>
      <c r="N7" s="20">
        <f>SUM(Übern.Mon!EE7:EP7)</f>
        <v>7087</v>
      </c>
      <c r="O7" s="20">
        <f>SUM(Übern.Mon!EQ7:FB7)</f>
        <v>6295</v>
      </c>
      <c r="P7" s="20">
        <f>SUM(Übern.Mon!FC7:FN7)</f>
        <v>6398</v>
      </c>
      <c r="Q7" s="20">
        <f>SUM(Übern.Mon!FO7:FZ7)</f>
        <v>4162</v>
      </c>
      <c r="R7" s="20">
        <f>SUM(Übern.Mon!GA7:GL7)</f>
        <v>7465</v>
      </c>
      <c r="S7" s="20">
        <f>SUM(Übern.Mon!GM7:GX7)</f>
        <v>6403</v>
      </c>
      <c r="T7" s="20">
        <f>SUM(Übern.Mon!GY7:HJ7)</f>
        <v>5217</v>
      </c>
      <c r="U7" s="20">
        <f>SUM(Übern.Mon!HK7:HV7)</f>
        <v>5271</v>
      </c>
      <c r="V7" s="20">
        <f>SUM(Übern.Mon!HW7:IH7)</f>
        <v>4871</v>
      </c>
      <c r="W7" s="20">
        <f>SUM(Übern.Mon!II7:IT7)</f>
        <v>6996</v>
      </c>
      <c r="X7" s="20">
        <f>SUM(Übern.Mon!IU7:JF7)</f>
        <v>7255</v>
      </c>
      <c r="Y7" s="20">
        <f>SUM(Übern.Mon!JG7:JR7)</f>
        <v>8946</v>
      </c>
      <c r="Z7" s="20">
        <f>SUM(Übern.Mon!JS7:KD7)</f>
        <v>10739</v>
      </c>
      <c r="AA7" s="20">
        <f>SUM(Übern.Mon!KE7:KP7)</f>
        <v>12010</v>
      </c>
      <c r="AB7" s="20">
        <f>SUM(Übern.Mon!KQ7:LB7)</f>
        <v>13456</v>
      </c>
      <c r="AC7" s="20">
        <f>SUM(Übern.Mon!LC7:LN7)</f>
        <v>43091</v>
      </c>
      <c r="AD7" s="20">
        <f>SUM(Übern.Mon!LO7:LZ7)</f>
        <v>63350</v>
      </c>
      <c r="AE7" s="20">
        <f>SUM(Übern.Mon!MA7:ML7)</f>
        <v>67009</v>
      </c>
    </row>
    <row r="8" spans="1:33" ht="17">
      <c r="A8" s="69" t="s">
        <v>36</v>
      </c>
      <c r="B8" s="8" t="s">
        <v>6</v>
      </c>
      <c r="C8" s="20">
        <f>SUM(Übern.Mon!C8:N8)</f>
        <v>22378</v>
      </c>
      <c r="D8" s="20">
        <f>SUM(Übern.Mon!O8:Z8)</f>
        <v>20581</v>
      </c>
      <c r="E8" s="20">
        <f>SUM(Übern.Mon!AA8:AL8)</f>
        <v>20192</v>
      </c>
      <c r="F8" s="20">
        <f>SUM(Übern.Mon!AM8:AX8)</f>
        <v>21264</v>
      </c>
      <c r="G8" s="20">
        <f>SUM(Übern.Mon!AY8:BJ8)</f>
        <v>20184</v>
      </c>
      <c r="H8" s="20">
        <f>SUM(Übern.Mon!BK8:BV8)</f>
        <v>20170</v>
      </c>
      <c r="I8" s="20">
        <f>SUM(Übern.Mon!BW8:CH8)</f>
        <v>20497</v>
      </c>
      <c r="J8" s="20">
        <f>SUM(Übern.Mon!CI8:CT8)</f>
        <v>20989</v>
      </c>
      <c r="K8" s="20">
        <f>SUM(Übern.Mon!CU8:DF8)</f>
        <v>20744</v>
      </c>
      <c r="L8" s="20">
        <f>SUM(Übern.Mon!DG8:DR8)</f>
        <v>18260</v>
      </c>
      <c r="M8" s="20">
        <f>SUM(Übern.Mon!DS8:ED8)</f>
        <v>15743</v>
      </c>
      <c r="N8" s="20">
        <f>SUM(Übern.Mon!EE8:EP8)</f>
        <v>16956</v>
      </c>
      <c r="O8" s="20">
        <f>SUM(Übern.Mon!EQ8:FB8)</f>
        <v>17149</v>
      </c>
      <c r="P8" s="20">
        <f>SUM(Übern.Mon!FC8:FN8)</f>
        <v>20524</v>
      </c>
      <c r="Q8" s="20">
        <f>SUM(Übern.Mon!FO8:FZ8)</f>
        <v>19627</v>
      </c>
      <c r="R8" s="20">
        <f>SUM(Übern.Mon!GA8:GL8)</f>
        <v>17991</v>
      </c>
      <c r="S8" s="20">
        <f>SUM(Übern.Mon!GM8:GX8)</f>
        <v>16949</v>
      </c>
      <c r="T8" s="20">
        <f>SUM(Übern.Mon!GY8:HJ8)</f>
        <v>17782</v>
      </c>
      <c r="U8" s="20">
        <f>SUM(Übern.Mon!HK8:HV8)</f>
        <v>17504</v>
      </c>
      <c r="V8" s="20">
        <f>SUM(Übern.Mon!HW8:IH8)</f>
        <v>16302</v>
      </c>
      <c r="W8" s="20">
        <f>SUM(Übern.Mon!II8:IT8)</f>
        <v>16553</v>
      </c>
      <c r="X8" s="20">
        <f>SUM(Übern.Mon!IU8:JF8)</f>
        <v>18466</v>
      </c>
      <c r="Y8" s="20">
        <f>SUM(Übern.Mon!JG8:JR8)</f>
        <v>16476</v>
      </c>
      <c r="Z8" s="20">
        <f>SUM(Übern.Mon!JS8:KD8)</f>
        <v>17849</v>
      </c>
      <c r="AA8" s="20">
        <f>SUM(Übern.Mon!KE8:KP8)</f>
        <v>17089</v>
      </c>
      <c r="AB8" s="20">
        <f>SUM(Übern.Mon!KQ8:LB8)</f>
        <v>16870</v>
      </c>
      <c r="AC8" s="20">
        <f>SUM(Übern.Mon!LC8:LN8)</f>
        <v>15990</v>
      </c>
      <c r="AD8" s="20">
        <f>SUM(Übern.Mon!LO8:LZ8)</f>
        <v>13594</v>
      </c>
      <c r="AE8" s="20">
        <f>SUM(Übern.Mon!MA8:ML8)</f>
        <v>12894</v>
      </c>
    </row>
    <row r="9" spans="1:33" ht="17">
      <c r="A9" s="69" t="s">
        <v>37</v>
      </c>
      <c r="B9" s="8" t="s">
        <v>7</v>
      </c>
      <c r="C9" s="20">
        <f>SUM(Übern.Mon!C9:N9)</f>
        <v>19446</v>
      </c>
      <c r="D9" s="20">
        <f>SUM(Übern.Mon!O9:Z9)</f>
        <v>16507</v>
      </c>
      <c r="E9" s="20">
        <f>SUM(Übern.Mon!AA9:AL9)</f>
        <v>18423</v>
      </c>
      <c r="F9" s="20">
        <f>SUM(Übern.Mon!AM9:AX9)</f>
        <v>18778</v>
      </c>
      <c r="G9" s="20">
        <f>SUM(Übern.Mon!AY9:BJ9)</f>
        <v>19333</v>
      </c>
      <c r="H9" s="20">
        <f>SUM(Übern.Mon!BK9:BV9)</f>
        <v>16727</v>
      </c>
      <c r="I9" s="20">
        <f>SUM(Übern.Mon!BW9:CH9)</f>
        <v>19881</v>
      </c>
      <c r="J9" s="20">
        <f>SUM(Übern.Mon!CI9:CT9)</f>
        <v>19380</v>
      </c>
      <c r="K9" s="20">
        <f>SUM(Übern.Mon!CU9:DF9)</f>
        <v>17924</v>
      </c>
      <c r="L9" s="20">
        <f>SUM(Übern.Mon!DG9:DR9)</f>
        <v>17334</v>
      </c>
      <c r="M9" s="20">
        <f>SUM(Übern.Mon!DS9:ED9)</f>
        <v>17149</v>
      </c>
      <c r="N9" s="20">
        <f>SUM(Übern.Mon!EE9:EP9)</f>
        <v>17702</v>
      </c>
      <c r="O9" s="20">
        <f>SUM(Übern.Mon!EQ9:FB9)</f>
        <v>16862</v>
      </c>
      <c r="P9" s="20">
        <f>SUM(Übern.Mon!FC9:FN9)</f>
        <v>16610</v>
      </c>
      <c r="Q9" s="20">
        <f>SUM(Übern.Mon!FO9:FZ9)</f>
        <v>15776</v>
      </c>
      <c r="R9" s="20">
        <f>SUM(Übern.Mon!GA9:GL9)</f>
        <v>16610</v>
      </c>
      <c r="S9" s="20">
        <f>SUM(Übern.Mon!GM9:GX9)</f>
        <v>17312</v>
      </c>
      <c r="T9" s="20">
        <f>SUM(Übern.Mon!GY9:HJ9)</f>
        <v>15876</v>
      </c>
      <c r="U9" s="20">
        <f>SUM(Übern.Mon!HK9:HV9)</f>
        <v>13740</v>
      </c>
      <c r="V9" s="20">
        <f>SUM(Übern.Mon!HW9:IH9)</f>
        <v>13006</v>
      </c>
      <c r="W9" s="20">
        <f>SUM(Übern.Mon!II9:IT9)</f>
        <v>13319</v>
      </c>
      <c r="X9" s="20">
        <f>SUM(Übern.Mon!IU9:JF9)</f>
        <v>15249</v>
      </c>
      <c r="Y9" s="20">
        <f>SUM(Übern.Mon!JG9:JR9)</f>
        <v>12545</v>
      </c>
      <c r="Z9" s="20">
        <f>SUM(Übern.Mon!JS9:KD9)</f>
        <v>16416</v>
      </c>
      <c r="AA9" s="20">
        <f>SUM(Übern.Mon!KE9:KP9)</f>
        <v>17405</v>
      </c>
      <c r="AB9" s="20">
        <f>SUM(Übern.Mon!KQ9:LB9)</f>
        <v>17024</v>
      </c>
      <c r="AC9" s="20">
        <f>SUM(Übern.Mon!LC9:LN9)</f>
        <v>16026</v>
      </c>
      <c r="AD9" s="20">
        <f>SUM(Übern.Mon!LO9:LZ9)</f>
        <v>13725</v>
      </c>
      <c r="AE9" s="20">
        <f>SUM(Übern.Mon!MA9:ML9)</f>
        <v>14280</v>
      </c>
    </row>
    <row r="10" spans="1:33" ht="17">
      <c r="A10" s="69" t="s">
        <v>38</v>
      </c>
      <c r="B10" s="8" t="s">
        <v>8</v>
      </c>
      <c r="C10" s="20">
        <f>SUM(Übern.Mon!C10:N10)</f>
        <v>10572</v>
      </c>
      <c r="D10" s="20">
        <f>SUM(Übern.Mon!O10:Z10)</f>
        <v>10312</v>
      </c>
      <c r="E10" s="20">
        <f>SUM(Übern.Mon!AA10:AL10)</f>
        <v>8518</v>
      </c>
      <c r="F10" s="20">
        <f>SUM(Übern.Mon!AM10:AX10)</f>
        <v>9261</v>
      </c>
      <c r="G10" s="20">
        <f>SUM(Übern.Mon!AY10:BJ10)</f>
        <v>8262</v>
      </c>
      <c r="H10" s="20">
        <f>SUM(Übern.Mon!BK10:BV10)</f>
        <v>7296</v>
      </c>
      <c r="I10" s="20">
        <f>SUM(Übern.Mon!BW10:CH10)</f>
        <v>6644</v>
      </c>
      <c r="J10" s="20">
        <f>SUM(Übern.Mon!CI10:CT10)</f>
        <v>5769</v>
      </c>
      <c r="K10" s="20">
        <f>SUM(Übern.Mon!CU10:DF10)</f>
        <v>5290</v>
      </c>
      <c r="L10" s="20">
        <f>SUM(Übern.Mon!DG10:DR10)</f>
        <v>5476</v>
      </c>
      <c r="M10" s="20">
        <f>SUM(Übern.Mon!DS10:ED10)</f>
        <v>5557</v>
      </c>
      <c r="N10" s="20">
        <f>SUM(Übern.Mon!EE10:EP10)</f>
        <v>5259</v>
      </c>
      <c r="O10" s="20">
        <f>SUM(Übern.Mon!EQ10:FB10)</f>
        <v>3509</v>
      </c>
      <c r="P10" s="20">
        <f>SUM(Übern.Mon!FC10:FN10)</f>
        <v>2756</v>
      </c>
      <c r="Q10" s="20">
        <f>SUM(Übern.Mon!FO10:FZ10)</f>
        <v>5431</v>
      </c>
      <c r="R10" s="20">
        <f>SUM(Übern.Mon!GA10:GL10)</f>
        <v>6692</v>
      </c>
      <c r="S10" s="20">
        <f>SUM(Übern.Mon!GM10:GX10)</f>
        <v>6221</v>
      </c>
      <c r="T10" s="20">
        <f>SUM(Übern.Mon!GY10:HJ10)</f>
        <v>3455</v>
      </c>
      <c r="U10" s="20">
        <f>SUM(Übern.Mon!HK10:HV10)</f>
        <v>3792</v>
      </c>
      <c r="V10" s="20">
        <f>SUM(Übern.Mon!HW10:IH10)</f>
        <v>4054</v>
      </c>
      <c r="W10" s="20">
        <f>SUM(Übern.Mon!II10:IT10)</f>
        <v>2742</v>
      </c>
      <c r="X10" s="20">
        <f>SUM(Übern.Mon!IU10:JF10)</f>
        <v>5064</v>
      </c>
      <c r="Y10" s="20">
        <f>SUM(Übern.Mon!JG10:JR10)</f>
        <v>6681</v>
      </c>
      <c r="Z10" s="20">
        <f>SUM(Übern.Mon!JS10:KD10)</f>
        <v>7509</v>
      </c>
      <c r="AA10" s="20">
        <f>SUM(Übern.Mon!KE10:KP10)</f>
        <v>3637</v>
      </c>
      <c r="AB10" s="20">
        <f>SUM(Übern.Mon!KQ10:LB10)</f>
        <v>4809</v>
      </c>
      <c r="AC10" s="20">
        <f>SUM(Übern.Mon!LC10:LN10)</f>
        <v>4650</v>
      </c>
      <c r="AD10" s="20">
        <f>SUM(Übern.Mon!LO10:LZ10)</f>
        <v>4192</v>
      </c>
      <c r="AE10" s="20">
        <f>SUM(Übern.Mon!MA10:ML10)</f>
        <v>6460</v>
      </c>
    </row>
    <row r="11" spans="1:33" ht="17">
      <c r="A11" s="69" t="s">
        <v>39</v>
      </c>
      <c r="B11" s="8" t="s">
        <v>9</v>
      </c>
      <c r="C11" s="20">
        <f>SUM(Übern.Mon!C11:N11)</f>
        <v>11889</v>
      </c>
      <c r="D11" s="20">
        <f>SUM(Übern.Mon!O11:Z11)</f>
        <v>9408</v>
      </c>
      <c r="E11" s="20">
        <f>SUM(Übern.Mon!AA11:AL11)</f>
        <v>9933</v>
      </c>
      <c r="F11" s="20">
        <f>SUM(Übern.Mon!AM11:AX11)</f>
        <v>9553</v>
      </c>
      <c r="G11" s="20">
        <f>SUM(Übern.Mon!AY11:BJ11)</f>
        <v>9480</v>
      </c>
      <c r="H11" s="20">
        <f>SUM(Übern.Mon!BK11:BV11)</f>
        <v>8462</v>
      </c>
      <c r="I11" s="20">
        <f>SUM(Übern.Mon!BW11:CH11)</f>
        <v>8530</v>
      </c>
      <c r="J11" s="20">
        <f>SUM(Übern.Mon!CI11:CT11)</f>
        <v>9406</v>
      </c>
      <c r="K11" s="20">
        <f>SUM(Übern.Mon!CU11:DF11)</f>
        <v>10297</v>
      </c>
      <c r="L11" s="20">
        <f>SUM(Übern.Mon!DG11:DR11)</f>
        <v>14307</v>
      </c>
      <c r="M11" s="20">
        <f>SUM(Übern.Mon!DS11:ED11)</f>
        <v>13549</v>
      </c>
      <c r="N11" s="20">
        <f>SUM(Übern.Mon!EE11:EP11)</f>
        <v>13493</v>
      </c>
      <c r="O11" s="20">
        <f>SUM(Übern.Mon!EQ11:FB11)</f>
        <v>20797</v>
      </c>
      <c r="P11" s="20">
        <f>SUM(Übern.Mon!FC11:FN11)</f>
        <v>20379</v>
      </c>
      <c r="Q11" s="20">
        <f>SUM(Übern.Mon!FO11:FZ11)</f>
        <v>15545</v>
      </c>
      <c r="R11" s="20">
        <f>SUM(Übern.Mon!GA11:GL11)</f>
        <v>10699</v>
      </c>
      <c r="S11" s="20">
        <f>SUM(Übern.Mon!GM11:GX11)</f>
        <v>10184</v>
      </c>
      <c r="T11" s="20">
        <f>SUM(Übern.Mon!GY11:HJ11)</f>
        <v>13303</v>
      </c>
      <c r="U11" s="20">
        <f>SUM(Übern.Mon!HK11:HV11)</f>
        <v>12924</v>
      </c>
      <c r="V11" s="20">
        <f>SUM(Übern.Mon!HW11:IH11)</f>
        <v>9953</v>
      </c>
      <c r="W11" s="20">
        <f>SUM(Übern.Mon!II11:IT11)</f>
        <v>8954</v>
      </c>
      <c r="X11" s="20">
        <f>SUM(Übern.Mon!IU11:JF11)</f>
        <v>9727</v>
      </c>
      <c r="Y11" s="20">
        <f>SUM(Übern.Mon!JG11:JR11)</f>
        <v>10495</v>
      </c>
      <c r="Z11" s="20">
        <f>SUM(Übern.Mon!JS11:KD11)</f>
        <v>13422</v>
      </c>
      <c r="AA11" s="20">
        <f>SUM(Übern.Mon!KE11:KP11)</f>
        <v>9676</v>
      </c>
      <c r="AB11" s="20">
        <f>SUM(Übern.Mon!KQ11:LB11)</f>
        <v>10932</v>
      </c>
      <c r="AC11" s="20">
        <f>SUM(Übern.Mon!LC11:LN11)</f>
        <v>10952</v>
      </c>
      <c r="AD11" s="20">
        <f>SUM(Übern.Mon!LO11:LZ11)</f>
        <v>11229</v>
      </c>
      <c r="AE11" s="20">
        <f>SUM(Übern.Mon!MA11:ML11)</f>
        <v>12346</v>
      </c>
    </row>
    <row r="12" spans="1:33" ht="17">
      <c r="A12" s="69" t="s">
        <v>40</v>
      </c>
      <c r="B12" s="8" t="s">
        <v>10</v>
      </c>
      <c r="C12" s="20">
        <f>SUM(Übern.Mon!C12:N12)</f>
        <v>32668</v>
      </c>
      <c r="D12" s="20">
        <f>SUM(Übern.Mon!O12:Z12)</f>
        <v>35412</v>
      </c>
      <c r="E12" s="20">
        <f>SUM(Übern.Mon!AA12:AL12)</f>
        <v>42572</v>
      </c>
      <c r="F12" s="20">
        <f>SUM(Übern.Mon!AM12:AX12)</f>
        <v>45041</v>
      </c>
      <c r="G12" s="20">
        <f>SUM(Übern.Mon!AY12:BJ12)</f>
        <v>45927</v>
      </c>
      <c r="H12" s="20">
        <f>SUM(Übern.Mon!BK12:BV12)</f>
        <v>50861</v>
      </c>
      <c r="I12" s="20">
        <f>SUM(Übern.Mon!BW12:CH12)</f>
        <v>47342</v>
      </c>
      <c r="J12" s="20">
        <f>SUM(Übern.Mon!CI12:CT12)</f>
        <v>45899</v>
      </c>
      <c r="K12" s="20">
        <f>SUM(Übern.Mon!CU12:DF12)</f>
        <v>42108</v>
      </c>
      <c r="L12" s="20">
        <f>SUM(Übern.Mon!DG12:DR12)</f>
        <v>49414</v>
      </c>
      <c r="M12" s="20">
        <f>SUM(Übern.Mon!DS12:ED12)</f>
        <v>52568</v>
      </c>
      <c r="N12" s="20">
        <f>SUM(Übern.Mon!EE12:EP12)</f>
        <v>59996</v>
      </c>
      <c r="O12" s="20">
        <f>SUM(Übern.Mon!EQ12:FB12)</f>
        <v>56028</v>
      </c>
      <c r="P12" s="20">
        <f>SUM(Übern.Mon!FC12:FN12)</f>
        <v>61755</v>
      </c>
      <c r="Q12" s="20">
        <f>SUM(Übern.Mon!FO12:FZ12)</f>
        <v>59913</v>
      </c>
      <c r="R12" s="20">
        <f>SUM(Übern.Mon!GA12:GL12)</f>
        <v>59445</v>
      </c>
      <c r="S12" s="20">
        <f>SUM(Übern.Mon!GM12:GX12)</f>
        <v>51845</v>
      </c>
      <c r="T12" s="20">
        <f>SUM(Übern.Mon!GY12:HJ12)</f>
        <v>50536</v>
      </c>
      <c r="U12" s="20">
        <f>SUM(Übern.Mon!HK12:HV12)</f>
        <v>59148</v>
      </c>
      <c r="V12" s="20">
        <f>SUM(Übern.Mon!HW12:IH12)</f>
        <v>55681</v>
      </c>
      <c r="W12" s="20">
        <f>SUM(Übern.Mon!II12:IT12)</f>
        <v>52795</v>
      </c>
      <c r="X12" s="20">
        <f>SUM(Übern.Mon!IU12:JF12)</f>
        <v>54640</v>
      </c>
      <c r="Y12" s="20">
        <f>SUM(Übern.Mon!JG12:JR12)</f>
        <v>55932</v>
      </c>
      <c r="Z12" s="20">
        <f>SUM(Übern.Mon!JS12:KD12)</f>
        <v>62879</v>
      </c>
      <c r="AA12" s="20">
        <f>SUM(Übern.Mon!KE12:KP12)</f>
        <v>23106</v>
      </c>
      <c r="AB12" s="20">
        <f>SUM(Übern.Mon!KQ12:LB12)</f>
        <v>32058</v>
      </c>
      <c r="AC12" s="20">
        <f>SUM(Übern.Mon!LC12:LN12)</f>
        <v>35786</v>
      </c>
      <c r="AD12" s="20">
        <f>SUM(Übern.Mon!LO12:LZ12)</f>
        <v>56805</v>
      </c>
      <c r="AE12" s="20">
        <f>SUM(Übern.Mon!MA12:ML12)</f>
        <v>62713</v>
      </c>
      <c r="AG12" s="18"/>
    </row>
    <row r="13" spans="1:33" ht="17">
      <c r="A13" s="69" t="s">
        <v>41</v>
      </c>
      <c r="B13" s="8" t="s">
        <v>11</v>
      </c>
      <c r="C13" s="20">
        <f>SUM(Übern.Mon!C13:N13)</f>
        <v>3501</v>
      </c>
      <c r="D13" s="20">
        <f>SUM(Übern.Mon!O13:Z13)</f>
        <v>3721</v>
      </c>
      <c r="E13" s="20">
        <f>SUM(Übern.Mon!AA13:AL13)</f>
        <v>2932</v>
      </c>
      <c r="F13" s="20">
        <f>SUM(Übern.Mon!AM13:AX13)</f>
        <v>3205</v>
      </c>
      <c r="G13" s="20">
        <f>SUM(Übern.Mon!AY13:BJ13)</f>
        <v>2985</v>
      </c>
      <c r="H13" s="20">
        <f>SUM(Übern.Mon!BK13:BV13)</f>
        <v>2154</v>
      </c>
      <c r="I13" s="20">
        <f>SUM(Übern.Mon!BW13:CH13)</f>
        <v>1599</v>
      </c>
      <c r="J13" s="20">
        <f>SUM(Übern.Mon!CI13:CT13)</f>
        <v>1561</v>
      </c>
      <c r="K13" s="20">
        <f>SUM(Übern.Mon!CU13:DF13)</f>
        <v>1978</v>
      </c>
      <c r="L13" s="20">
        <f>SUM(Übern.Mon!DG13:DR13)</f>
        <v>2400</v>
      </c>
      <c r="M13" s="20">
        <f>SUM(Übern.Mon!DS13:ED13)</f>
        <v>3099</v>
      </c>
      <c r="N13" s="20">
        <f>SUM(Übern.Mon!EE13:EP13)</f>
        <v>2528</v>
      </c>
      <c r="O13" s="20">
        <f>SUM(Übern.Mon!EQ13:FB13)</f>
        <v>2572</v>
      </c>
      <c r="P13" s="20">
        <f>SUM(Übern.Mon!FC13:FN13)</f>
        <v>9671</v>
      </c>
      <c r="Q13" s="20">
        <f>SUM(Übern.Mon!FO13:FZ13)</f>
        <v>66179</v>
      </c>
      <c r="R13" s="20">
        <f>SUM(Übern.Mon!GA13:GL13)</f>
        <v>72616</v>
      </c>
      <c r="S13" s="20">
        <f>SUM(Übern.Mon!GM13:GX13)</f>
        <v>76590</v>
      </c>
      <c r="T13" s="20">
        <f>SUM(Übern.Mon!GY13:HJ13)</f>
        <v>79276</v>
      </c>
      <c r="U13" s="20">
        <f>SUM(Übern.Mon!HK13:HV13)</f>
        <v>84528</v>
      </c>
      <c r="V13" s="20">
        <f>SUM(Übern.Mon!HW13:IH13)</f>
        <v>105991</v>
      </c>
      <c r="W13" s="20">
        <f>SUM(Übern.Mon!II13:IT13)</f>
        <v>117777</v>
      </c>
      <c r="X13" s="20">
        <f>SUM(Übern.Mon!IU13:JF13)</f>
        <v>119696</v>
      </c>
      <c r="Y13" s="20">
        <f>SUM(Übern.Mon!JG13:JR13)</f>
        <v>120863</v>
      </c>
      <c r="Z13" s="20">
        <f>SUM(Übern.Mon!JS13:KD13)</f>
        <v>127115</v>
      </c>
      <c r="AA13" s="20">
        <f>SUM(Übern.Mon!KE13:KP13)</f>
        <v>84981</v>
      </c>
      <c r="AB13" s="20">
        <f>SUM(Übern.Mon!KQ13:LB13)</f>
        <v>82239</v>
      </c>
      <c r="AC13" s="20">
        <f>SUM(Übern.Mon!LC13:LN13)</f>
        <v>125028</v>
      </c>
      <c r="AD13" s="20">
        <f>SUM(Übern.Mon!LO13:LZ13)</f>
        <v>123295</v>
      </c>
      <c r="AE13" s="20">
        <f>SUM(Übern.Mon!MA13:ML13)</f>
        <v>125363</v>
      </c>
    </row>
    <row r="14" spans="1:33" ht="17">
      <c r="A14" s="69" t="s">
        <v>42</v>
      </c>
      <c r="B14" s="8" t="s">
        <v>12</v>
      </c>
      <c r="C14" s="20">
        <f>SUM(Übern.Mon!C14:N14)</f>
        <v>9521</v>
      </c>
      <c r="D14" s="20">
        <f>SUM(Übern.Mon!O14:Z14)</f>
        <v>8868</v>
      </c>
      <c r="E14" s="20">
        <f>SUM(Übern.Mon!AA14:AL14)</f>
        <v>9775</v>
      </c>
      <c r="F14" s="20">
        <f>SUM(Übern.Mon!AM14:AX14)</f>
        <v>9134</v>
      </c>
      <c r="G14" s="20">
        <f>SUM(Übern.Mon!AY14:BJ14)</f>
        <v>11735</v>
      </c>
      <c r="H14" s="20">
        <f>SUM(Übern.Mon!BK14:BV14)</f>
        <v>14731</v>
      </c>
      <c r="I14" s="20">
        <f>SUM(Übern.Mon!BW14:CH14)</f>
        <v>16106</v>
      </c>
      <c r="J14" s="20">
        <f>SUM(Übern.Mon!CI14:CT14)</f>
        <v>14270</v>
      </c>
      <c r="K14" s="20">
        <f>SUM(Übern.Mon!CU14:DF14)</f>
        <v>15587</v>
      </c>
      <c r="L14" s="20">
        <f>SUM(Übern.Mon!DG14:DR14)</f>
        <v>15967</v>
      </c>
      <c r="M14" s="20">
        <f>SUM(Übern.Mon!DS14:ED14)</f>
        <v>17905</v>
      </c>
      <c r="N14" s="20">
        <f>SUM(Übern.Mon!EE14:EP14)</f>
        <v>16640</v>
      </c>
      <c r="O14" s="20">
        <f>SUM(Übern.Mon!EQ14:FB14)</f>
        <v>19990</v>
      </c>
      <c r="P14" s="20">
        <f>SUM(Übern.Mon!FC14:FN14)</f>
        <v>19176</v>
      </c>
      <c r="Q14" s="20">
        <f>SUM(Übern.Mon!FO14:FZ14)</f>
        <v>16582</v>
      </c>
      <c r="R14" s="20">
        <f>SUM(Übern.Mon!GA14:GL14)</f>
        <v>16431</v>
      </c>
      <c r="S14" s="20">
        <f>SUM(Übern.Mon!GM14:GX14)</f>
        <v>17246</v>
      </c>
      <c r="T14" s="20">
        <f>SUM(Übern.Mon!GY14:HJ14)</f>
        <v>16875</v>
      </c>
      <c r="U14" s="20">
        <f>SUM(Übern.Mon!HK14:HV14)</f>
        <v>18552</v>
      </c>
      <c r="V14" s="20">
        <f>SUM(Übern.Mon!HW14:IH14)</f>
        <v>21259</v>
      </c>
      <c r="W14" s="20">
        <f>SUM(Übern.Mon!II14:IT14)</f>
        <v>28365</v>
      </c>
      <c r="X14" s="20">
        <f>SUM(Übern.Mon!IU14:JF14)</f>
        <v>30498</v>
      </c>
      <c r="Y14" s="20">
        <f>SUM(Übern.Mon!JG14:JR14)</f>
        <v>29607</v>
      </c>
      <c r="Z14" s="20">
        <f>SUM(Übern.Mon!JS14:KD14)</f>
        <v>29631</v>
      </c>
      <c r="AA14" s="20">
        <f>SUM(Übern.Mon!KE14:KP14)</f>
        <v>22894</v>
      </c>
      <c r="AB14" s="20">
        <f>SUM(Übern.Mon!KQ14:LB14)</f>
        <v>24891</v>
      </c>
      <c r="AC14" s="20">
        <f>SUM(Übern.Mon!LC14:LN14)</f>
        <v>29008</v>
      </c>
      <c r="AD14" s="20">
        <f>SUM(Übern.Mon!LO14:LZ14)</f>
        <v>23419</v>
      </c>
      <c r="AE14" s="20">
        <f>SUM(Übern.Mon!MA14:ML14)</f>
        <v>29718</v>
      </c>
      <c r="AG14" s="18"/>
    </row>
    <row r="15" spans="1:33">
      <c r="A15" s="69">
        <v>10708</v>
      </c>
      <c r="B15" s="8" t="s">
        <v>65</v>
      </c>
      <c r="C15" s="20">
        <f>SUM(Übern.Mon!C15:N15)</f>
        <v>680</v>
      </c>
      <c r="D15" s="20">
        <f>SUM(Übern.Mon!O15:Z15)</f>
        <v>329</v>
      </c>
      <c r="E15" s="20">
        <f>SUM(Übern.Mon!AA15:AL15)</f>
        <v>628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>
        <f>SUM(Übern.Mon!GY15:HJ15)</f>
        <v>275</v>
      </c>
      <c r="U15" s="20">
        <f>SUM(Übern.Mon!HK15:HV15)</f>
        <v>3469</v>
      </c>
      <c r="V15" s="20">
        <f>SUM(Übern.Mon!HW15:IH15)</f>
        <v>2957</v>
      </c>
      <c r="W15" s="20">
        <f>SUM(Übern.Mon!II15:IT15)</f>
        <v>2961</v>
      </c>
      <c r="X15" s="20">
        <f>SUM(Übern.Mon!IU15:JF15)</f>
        <v>2770</v>
      </c>
      <c r="Y15" s="20">
        <f>SUM(Übern.Mon!JG15:JR15)</f>
        <v>1428</v>
      </c>
      <c r="Z15" s="20">
        <f>SUM(Übern.Mon!JS15:KD15)</f>
        <v>6047</v>
      </c>
      <c r="AA15" s="20">
        <f>SUM(Übern.Mon!KE15:KP15)</f>
        <v>6696</v>
      </c>
      <c r="AB15" s="20">
        <f>SUM(Übern.Mon!KQ15:LB15)</f>
        <v>6867</v>
      </c>
      <c r="AC15" s="20">
        <f>SUM(Übern.Mon!LC15:LN15)</f>
        <v>7787</v>
      </c>
      <c r="AD15" s="20">
        <f>SUM(Übern.Mon!LO15:LZ15)</f>
        <v>5940</v>
      </c>
      <c r="AE15" s="20">
        <f>SUM(Übern.Mon!MA15:ML15)</f>
        <v>6669</v>
      </c>
    </row>
    <row r="16" spans="1:33">
      <c r="A16" s="69">
        <v>10304</v>
      </c>
      <c r="B16" s="8" t="s">
        <v>67</v>
      </c>
      <c r="C16" s="20">
        <f>SUM(Übern.Mon!C16:N16)</f>
        <v>818</v>
      </c>
      <c r="D16" s="20">
        <f>SUM(Übern.Mon!O16:Z16)</f>
        <v>621</v>
      </c>
      <c r="E16" s="20">
        <f>SUM(Übern.Mon!AA16:AL16)</f>
        <v>843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>
        <f>SUM(Übern.Mon!II16:IT16)</f>
        <v>422</v>
      </c>
      <c r="X16" s="20">
        <f>SUM(Übern.Mon!IU16:JF16)</f>
        <v>423</v>
      </c>
      <c r="Y16" s="20"/>
      <c r="Z16" s="20"/>
      <c r="AA16" s="20"/>
      <c r="AB16" s="20"/>
      <c r="AC16" s="20"/>
      <c r="AD16" s="20"/>
      <c r="AE16" s="20"/>
    </row>
    <row r="17" spans="1:33" ht="17">
      <c r="A17" s="69" t="s">
        <v>43</v>
      </c>
      <c r="B17" s="8" t="s">
        <v>13</v>
      </c>
      <c r="C17" s="20">
        <f>SUM(Übern.Mon!C17:N17)</f>
        <v>128548</v>
      </c>
      <c r="D17" s="20">
        <f>SUM(Übern.Mon!O17:Z17)</f>
        <v>126756</v>
      </c>
      <c r="E17" s="20">
        <f>SUM(Übern.Mon!AA17:AL17)</f>
        <v>129331</v>
      </c>
      <c r="F17" s="20">
        <f>SUM(Übern.Mon!AM17:AX17)</f>
        <v>140494</v>
      </c>
      <c r="G17" s="20">
        <f>SUM(Übern.Mon!AY17:BJ17)</f>
        <v>152092</v>
      </c>
      <c r="H17" s="20">
        <f>SUM(Übern.Mon!BK17:BV17)</f>
        <v>160249</v>
      </c>
      <c r="I17" s="20">
        <f>SUM(Übern.Mon!BW17:CH17)</f>
        <v>161495</v>
      </c>
      <c r="J17" s="20">
        <f>SUM(Übern.Mon!CI17:CT17)</f>
        <v>156003</v>
      </c>
      <c r="K17" s="20">
        <f>SUM(Übern.Mon!CU17:DF17)</f>
        <v>147028</v>
      </c>
      <c r="L17" s="20">
        <f>SUM(Übern.Mon!DG17:DR17)</f>
        <v>147954</v>
      </c>
      <c r="M17" s="20">
        <f>SUM(Übern.Mon!DS17:ED17)</f>
        <v>136305</v>
      </c>
      <c r="N17" s="20">
        <f>SUM(Übern.Mon!EE17:EP17)</f>
        <v>141695</v>
      </c>
      <c r="O17" s="20">
        <f>SUM(Übern.Mon!EQ17:FB17)</f>
        <v>147105</v>
      </c>
      <c r="P17" s="20">
        <f>SUM(Übern.Mon!FC17:FN17)</f>
        <v>152384</v>
      </c>
      <c r="Q17" s="20">
        <f>SUM(Übern.Mon!FO17:FZ17)</f>
        <v>150544</v>
      </c>
      <c r="R17" s="20">
        <f>SUM(Übern.Mon!GA17:GL17)</f>
        <v>149464</v>
      </c>
      <c r="S17" s="20">
        <f>SUM(Übern.Mon!GM17:GX17)</f>
        <v>151062</v>
      </c>
      <c r="T17" s="20">
        <f>SUM(Übern.Mon!GY17:HJ17)</f>
        <v>140420</v>
      </c>
      <c r="U17" s="20">
        <f>SUM(Übern.Mon!HK17:HV17)</f>
        <v>138539</v>
      </c>
      <c r="V17" s="20">
        <f>SUM(Übern.Mon!HW17:IH17)</f>
        <v>136424</v>
      </c>
      <c r="W17" s="20">
        <f>SUM(Übern.Mon!II17:IT17)</f>
        <v>142017</v>
      </c>
      <c r="X17" s="20">
        <f>SUM(Übern.Mon!IU17:JF17)</f>
        <v>145197</v>
      </c>
      <c r="Y17" s="20">
        <f>SUM(Übern.Mon!JG17:JR17)</f>
        <v>141400</v>
      </c>
      <c r="Z17" s="20">
        <f>SUM(Übern.Mon!JS17:KD17)</f>
        <v>144929</v>
      </c>
      <c r="AA17" s="20">
        <f>SUM(Übern.Mon!KE17:KP17)</f>
        <v>112204</v>
      </c>
      <c r="AB17" s="20">
        <f>SUM(Übern.Mon!KQ17:LB17)</f>
        <v>120694</v>
      </c>
      <c r="AC17" s="20">
        <f>SUM(Übern.Mon!LC17:LN17)</f>
        <v>116953</v>
      </c>
      <c r="AD17" s="20">
        <f>SUM(Übern.Mon!LO17:LZ17)</f>
        <v>113764</v>
      </c>
      <c r="AE17" s="20">
        <f>SUM(Übern.Mon!MA17:ML17)</f>
        <v>108409</v>
      </c>
    </row>
    <row r="18" spans="1:33" ht="17">
      <c r="A18" s="69" t="s">
        <v>44</v>
      </c>
      <c r="B18" s="8" t="s">
        <v>14</v>
      </c>
      <c r="C18" s="20">
        <f>SUM(Übern.Mon!C18:N18)</f>
        <v>29500</v>
      </c>
      <c r="D18" s="20">
        <f>SUM(Übern.Mon!O18:Z18)</f>
        <v>26622</v>
      </c>
      <c r="E18" s="20">
        <f>SUM(Übern.Mon!AA18:AL18)</f>
        <v>31161</v>
      </c>
      <c r="F18" s="20">
        <f>SUM(Übern.Mon!AM18:AX18)</f>
        <v>33718</v>
      </c>
      <c r="G18" s="20">
        <f>SUM(Übern.Mon!AY18:BJ18)</f>
        <v>33683</v>
      </c>
      <c r="H18" s="20">
        <f>SUM(Übern.Mon!BK18:BV18)</f>
        <v>33965</v>
      </c>
      <c r="I18" s="20">
        <f>SUM(Übern.Mon!BW18:CH18)</f>
        <v>33318</v>
      </c>
      <c r="J18" s="20">
        <f>SUM(Übern.Mon!CI18:CT18)</f>
        <v>34236</v>
      </c>
      <c r="K18" s="20">
        <f>SUM(Übern.Mon!CU18:DF18)</f>
        <v>31916</v>
      </c>
      <c r="L18" s="20">
        <f>SUM(Übern.Mon!DG18:DR18)</f>
        <v>29190</v>
      </c>
      <c r="M18" s="20">
        <f>SUM(Übern.Mon!DS18:ED18)</f>
        <v>26975</v>
      </c>
      <c r="N18" s="20">
        <f>SUM(Übern.Mon!EE18:EP18)</f>
        <v>24150</v>
      </c>
      <c r="O18" s="20">
        <f>SUM(Übern.Mon!EQ18:FB18)</f>
        <v>27561</v>
      </c>
      <c r="P18" s="20">
        <f>SUM(Übern.Mon!FC18:FN18)</f>
        <v>20118</v>
      </c>
      <c r="Q18" s="20">
        <f>SUM(Übern.Mon!FO18:FZ18)</f>
        <v>24869</v>
      </c>
      <c r="R18" s="20">
        <f>SUM(Übern.Mon!GA18:GL18)</f>
        <v>24305</v>
      </c>
      <c r="S18" s="20">
        <f>SUM(Übern.Mon!GM18:GX18)</f>
        <v>28662</v>
      </c>
      <c r="T18" s="20">
        <f>SUM(Übern.Mon!GY18:HJ18)</f>
        <v>28205</v>
      </c>
      <c r="U18" s="20">
        <f>SUM(Übern.Mon!HK18:HV18)</f>
        <v>25572</v>
      </c>
      <c r="V18" s="20">
        <f>SUM(Übern.Mon!HW18:IH18)</f>
        <v>28143</v>
      </c>
      <c r="W18" s="20">
        <f>SUM(Übern.Mon!II18:IT18)</f>
        <v>29984</v>
      </c>
      <c r="X18" s="20">
        <f>SUM(Übern.Mon!IU18:JF18)</f>
        <v>35228</v>
      </c>
      <c r="Y18" s="20">
        <f>SUM(Übern.Mon!JG18:JR18)</f>
        <v>36049</v>
      </c>
      <c r="Z18" s="20">
        <f>SUM(Übern.Mon!JS18:KD18)</f>
        <v>39755</v>
      </c>
      <c r="AA18" s="20">
        <f>SUM(Übern.Mon!KE18:KP18)</f>
        <v>29309</v>
      </c>
      <c r="AB18" s="20">
        <f>SUM(Übern.Mon!KQ18:LB18)</f>
        <v>33388</v>
      </c>
      <c r="AC18" s="20">
        <f>SUM(Übern.Mon!LC18:LN18)</f>
        <v>37418</v>
      </c>
      <c r="AD18" s="20">
        <f>SUM(Übern.Mon!LO18:LZ18)</f>
        <v>35756</v>
      </c>
      <c r="AE18" s="20">
        <f>SUM(Übern.Mon!MA18:ML18)</f>
        <v>35774</v>
      </c>
      <c r="AG18" s="18"/>
    </row>
    <row r="19" spans="1:33" ht="17">
      <c r="A19" s="69" t="s">
        <v>63</v>
      </c>
      <c r="B19" s="8" t="s">
        <v>64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>
        <f>SUM(Übern.Mon!FC19:FN19)</f>
        <v>223</v>
      </c>
      <c r="Q19" s="20">
        <f>SUM(Übern.Mon!FO19:FZ19)</f>
        <v>1200</v>
      </c>
      <c r="R19" s="20">
        <f>SUM(Übern.Mon!GA19:GL19)</f>
        <v>1365</v>
      </c>
      <c r="S19" s="20">
        <f>SUM(Übern.Mon!GM19:GX19)</f>
        <v>2657</v>
      </c>
      <c r="T19" s="20">
        <f>SUM(Übern.Mon!GY19:HJ19)</f>
        <v>30924</v>
      </c>
      <c r="U19" s="20">
        <f>SUM(Übern.Mon!HK19:HV19)</f>
        <v>31707</v>
      </c>
      <c r="V19" s="20">
        <f>SUM(Übern.Mon!HW19:IH19)</f>
        <v>34283</v>
      </c>
      <c r="W19" s="20">
        <f>SUM(Übern.Mon!II19:IT19)</f>
        <v>35688</v>
      </c>
      <c r="X19" s="20">
        <f>SUM(Übern.Mon!IU19:JF19)</f>
        <v>35968</v>
      </c>
      <c r="Y19" s="20">
        <f>SUM(Übern.Mon!JG19:JR19)</f>
        <v>37930</v>
      </c>
      <c r="Z19" s="20">
        <f>SUM(Übern.Mon!JS19:KD19)</f>
        <v>38569</v>
      </c>
      <c r="AA19" s="20">
        <f>SUM(Übern.Mon!KE19:KP19)</f>
        <v>28433</v>
      </c>
      <c r="AB19" s="20">
        <f>SUM(Übern.Mon!KQ19:LB19)</f>
        <v>34174</v>
      </c>
      <c r="AC19" s="20">
        <f>SUM(Übern.Mon!LC19:LN19)</f>
        <v>34561</v>
      </c>
      <c r="AD19" s="20">
        <f>SUM(Übern.Mon!LO19:LZ19)</f>
        <v>40027</v>
      </c>
      <c r="AE19" s="20">
        <f>SUM(Übern.Mon!MA19:ML19)</f>
        <v>39758</v>
      </c>
    </row>
    <row r="20" spans="1:33">
      <c r="A20" s="69">
        <v>10305</v>
      </c>
      <c r="B20" s="8" t="s">
        <v>66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>
        <f>SUM(Übern.Mon!HW20:IH20)</f>
        <v>692</v>
      </c>
      <c r="W20" s="20">
        <f>SUM(Übern.Mon!II20:IT20)</f>
        <v>4703</v>
      </c>
      <c r="X20" s="20">
        <f>SUM(Übern.Mon!IU20:JF20)</f>
        <v>4398</v>
      </c>
      <c r="Y20" s="20">
        <f>SUM(Übern.Mon!JG20:JR20)</f>
        <v>4708</v>
      </c>
      <c r="Z20" s="20">
        <f>SUM(Übern.Mon!JS20:KD20)</f>
        <v>6966</v>
      </c>
      <c r="AA20" s="20">
        <f>SUM(Übern.Mon!KE20:KP20)</f>
        <v>6300</v>
      </c>
      <c r="AB20" s="20">
        <f>SUM(Übern.Mon!KQ20:LB20)</f>
        <v>6986</v>
      </c>
      <c r="AC20" s="20">
        <f>SUM(Übern.Mon!LC20:LN20)</f>
        <v>7525</v>
      </c>
      <c r="AD20" s="20">
        <f>SUM(Übern.Mon!LO20:LZ20)</f>
        <v>6605</v>
      </c>
      <c r="AE20" s="20">
        <f>SUM(Übern.Mon!MA20:ML20)</f>
        <v>5908</v>
      </c>
    </row>
    <row r="21" spans="1:33" ht="17">
      <c r="A21" s="69" t="s">
        <v>45</v>
      </c>
      <c r="B21" s="8" t="s">
        <v>15</v>
      </c>
      <c r="C21" s="20">
        <f>SUM(Übern.Mon!C21:N21)</f>
        <v>45195</v>
      </c>
      <c r="D21" s="20">
        <f>SUM(Übern.Mon!O21:Z21)</f>
        <v>46935</v>
      </c>
      <c r="E21" s="20">
        <f>SUM(Übern.Mon!AA21:AL21)</f>
        <v>43963</v>
      </c>
      <c r="F21" s="20">
        <f>SUM(Übern.Mon!AM21:AX21)</f>
        <v>39822</v>
      </c>
      <c r="G21" s="20">
        <f>SUM(Übern.Mon!AY21:BJ21)</f>
        <v>39520</v>
      </c>
      <c r="H21" s="20">
        <f>SUM(Übern.Mon!BK21:BV21)</f>
        <v>39018</v>
      </c>
      <c r="I21" s="20">
        <f>SUM(Übern.Mon!BW21:CH21)</f>
        <v>37188</v>
      </c>
      <c r="J21" s="20">
        <f>SUM(Übern.Mon!CI21:CT21)</f>
        <v>35585</v>
      </c>
      <c r="K21" s="20">
        <f>SUM(Übern.Mon!CU21:DF21)</f>
        <v>34350</v>
      </c>
      <c r="L21" s="20">
        <f>SUM(Übern.Mon!DG21:DR21)</f>
        <v>36486</v>
      </c>
      <c r="M21" s="20">
        <f>SUM(Übern.Mon!DS21:ED21)</f>
        <v>36707</v>
      </c>
      <c r="N21" s="20">
        <f>SUM(Übern.Mon!EE21:EP21)</f>
        <v>36362</v>
      </c>
      <c r="O21" s="20">
        <f>SUM(Übern.Mon!EQ21:FB21)</f>
        <v>32691</v>
      </c>
      <c r="P21" s="20">
        <f>SUM(Übern.Mon!FC21:FN21)</f>
        <v>31128</v>
      </c>
      <c r="Q21" s="20">
        <f>SUM(Übern.Mon!FO21:FZ21)</f>
        <v>26317</v>
      </c>
      <c r="R21" s="20">
        <f>SUM(Übern.Mon!GA21:GL21)</f>
        <v>27437</v>
      </c>
      <c r="S21" s="20">
        <f>SUM(Übern.Mon!GM21:GX21)</f>
        <v>33104</v>
      </c>
      <c r="T21" s="20">
        <f>SUM(Übern.Mon!GY21:HJ21)</f>
        <v>35242</v>
      </c>
      <c r="U21" s="20">
        <f>SUM(Übern.Mon!HK21:HV21)</f>
        <v>33081</v>
      </c>
      <c r="V21" s="20">
        <f>SUM(Übern.Mon!HW21:IH21)</f>
        <v>34252</v>
      </c>
      <c r="W21" s="20">
        <f>SUM(Übern.Mon!II21:IT21)</f>
        <v>34109</v>
      </c>
      <c r="X21" s="20">
        <f>SUM(Übern.Mon!IU21:JF21)</f>
        <v>30227</v>
      </c>
      <c r="Y21" s="20">
        <f>SUM(Übern.Mon!JG21:JR21)</f>
        <v>5778</v>
      </c>
      <c r="Z21" s="20">
        <f>SUM(Übern.Mon!JS21:KD21)</f>
        <v>15952</v>
      </c>
      <c r="AA21" s="20">
        <f>SUM(Übern.Mon!KE21:KP21)</f>
        <v>13834</v>
      </c>
      <c r="AB21" s="20">
        <f>SUM(Übern.Mon!KQ21:LB21)</f>
        <v>20544</v>
      </c>
      <c r="AC21" s="20">
        <f>SUM(Übern.Mon!LC21:LN21)</f>
        <v>18459</v>
      </c>
      <c r="AD21" s="20">
        <f>SUM(Übern.Mon!LO21:LZ21)</f>
        <v>15474</v>
      </c>
      <c r="AE21" s="20">
        <f>SUM(Übern.Mon!MA21:ML21)</f>
        <v>15798</v>
      </c>
    </row>
    <row r="22" spans="1:33" ht="17">
      <c r="A22" s="69" t="s">
        <v>46</v>
      </c>
      <c r="B22" s="8" t="s">
        <v>16</v>
      </c>
      <c r="C22" s="20">
        <f>SUM(Übern.Mon!C22:N22)</f>
        <v>113578</v>
      </c>
      <c r="D22" s="20">
        <f>SUM(Übern.Mon!O22:Z22)</f>
        <v>105537</v>
      </c>
      <c r="E22" s="20">
        <f>SUM(Übern.Mon!AA22:AL22)</f>
        <v>118607</v>
      </c>
      <c r="F22" s="20">
        <f>SUM(Übern.Mon!AM22:AX22)</f>
        <v>120152</v>
      </c>
      <c r="G22" s="20">
        <f>SUM(Übern.Mon!AY22:BJ22)</f>
        <v>122466</v>
      </c>
      <c r="H22" s="20">
        <f>SUM(Übern.Mon!BK22:BV22)</f>
        <v>126457</v>
      </c>
      <c r="I22" s="20">
        <f>SUM(Übern.Mon!BW22:CH22)</f>
        <v>128885</v>
      </c>
      <c r="J22" s="20">
        <f>SUM(Übern.Mon!CI22:CT22)</f>
        <v>126059</v>
      </c>
      <c r="K22" s="20">
        <f>SUM(Übern.Mon!CU22:DF22)</f>
        <v>121121</v>
      </c>
      <c r="L22" s="20">
        <f>SUM(Übern.Mon!DG22:DR22)</f>
        <v>112954</v>
      </c>
      <c r="M22" s="20">
        <f>SUM(Übern.Mon!DS22:ED22)</f>
        <v>99885</v>
      </c>
      <c r="N22" s="20">
        <f>SUM(Übern.Mon!EE22:EP22)</f>
        <v>103837</v>
      </c>
      <c r="O22" s="20">
        <f>SUM(Übern.Mon!EQ22:FB22)</f>
        <v>110313</v>
      </c>
      <c r="P22" s="20">
        <f>SUM(Übern.Mon!FC22:FN22)</f>
        <v>112547</v>
      </c>
      <c r="Q22" s="20">
        <f>SUM(Übern.Mon!FO22:FZ22)</f>
        <v>99754</v>
      </c>
      <c r="R22" s="20">
        <f>SUM(Übern.Mon!GA22:GL22)</f>
        <v>104787</v>
      </c>
      <c r="S22" s="20">
        <f>SUM(Übern.Mon!GM22:GX22)</f>
        <v>107093</v>
      </c>
      <c r="T22" s="20">
        <f>SUM(Übern.Mon!GY22:HJ22)</f>
        <v>101944</v>
      </c>
      <c r="U22" s="20">
        <f>SUM(Übern.Mon!HK22:HV22)</f>
        <v>100648</v>
      </c>
      <c r="V22" s="20">
        <f>SUM(Übern.Mon!HW22:IH22)</f>
        <v>98475</v>
      </c>
      <c r="W22" s="20">
        <f>SUM(Übern.Mon!II22:IT22)</f>
        <v>98972</v>
      </c>
      <c r="X22" s="20">
        <f>SUM(Übern.Mon!IU22:JF22)</f>
        <v>103039</v>
      </c>
      <c r="Y22" s="20">
        <f>SUM(Übern.Mon!JG22:JR22)</f>
        <v>105398</v>
      </c>
      <c r="Z22" s="20">
        <f>SUM(Übern.Mon!JS22:KD22)</f>
        <v>110023</v>
      </c>
      <c r="AA22" s="20">
        <f>SUM(Übern.Mon!KE22:KP22)</f>
        <v>88570</v>
      </c>
      <c r="AB22" s="20">
        <f>SUM(Übern.Mon!KQ22:LB22)</f>
        <v>101217</v>
      </c>
      <c r="AC22" s="20">
        <f>SUM(Übern.Mon!LC22:LN22)</f>
        <v>96183</v>
      </c>
      <c r="AD22" s="20">
        <f>SUM(Übern.Mon!LO22:LZ22)</f>
        <v>97526</v>
      </c>
      <c r="AE22" s="20">
        <f>SUM(Übern.Mon!MA22:ML22)</f>
        <v>93903</v>
      </c>
    </row>
    <row r="23" spans="1:33" ht="17">
      <c r="A23" s="69" t="s">
        <v>47</v>
      </c>
      <c r="B23" s="8" t="s">
        <v>17</v>
      </c>
      <c r="C23" s="20">
        <f>SUM(Übern.Mon!C23:N23)</f>
        <v>100003</v>
      </c>
      <c r="D23" s="20">
        <f>SUM(Übern.Mon!O23:Z23)</f>
        <v>88204</v>
      </c>
      <c r="E23" s="20">
        <f>SUM(Übern.Mon!AA23:AL23)</f>
        <v>87918</v>
      </c>
      <c r="F23" s="20">
        <f>SUM(Übern.Mon!AM23:AX23)</f>
        <v>86789</v>
      </c>
      <c r="G23" s="20">
        <f>SUM(Übern.Mon!AY23:BJ23)</f>
        <v>89713</v>
      </c>
      <c r="H23" s="20">
        <f>SUM(Übern.Mon!BK23:BV23)</f>
        <v>96363</v>
      </c>
      <c r="I23" s="20">
        <f>SUM(Übern.Mon!BW23:CH23)</f>
        <v>98044</v>
      </c>
      <c r="J23" s="20">
        <f>SUM(Übern.Mon!CI23:CT23)</f>
        <v>91516</v>
      </c>
      <c r="K23" s="20">
        <f>SUM(Übern.Mon!CU23:DF23)</f>
        <v>88305</v>
      </c>
      <c r="L23" s="20">
        <f>SUM(Übern.Mon!DG23:DR23)</f>
        <v>102588</v>
      </c>
      <c r="M23" s="20">
        <f>SUM(Übern.Mon!DS23:ED23)</f>
        <v>97305</v>
      </c>
      <c r="N23" s="20">
        <f>SUM(Übern.Mon!EE23:EP23)</f>
        <v>89895</v>
      </c>
      <c r="O23" s="20">
        <f>SUM(Übern.Mon!EQ23:FB23)</f>
        <v>93918</v>
      </c>
      <c r="P23" s="20">
        <f>SUM(Übern.Mon!FC23:FN23)</f>
        <v>88103</v>
      </c>
      <c r="Q23" s="20">
        <f>SUM(Übern.Mon!FO23:FZ23)</f>
        <v>84711</v>
      </c>
      <c r="R23" s="20">
        <f>SUM(Übern.Mon!GA23:GL23)</f>
        <v>90108</v>
      </c>
      <c r="S23" s="20">
        <f>SUM(Übern.Mon!GM23:GX23)</f>
        <v>82972</v>
      </c>
      <c r="T23" s="20">
        <f>SUM(Übern.Mon!GY23:HJ23)</f>
        <v>74138</v>
      </c>
      <c r="U23" s="20">
        <f>SUM(Übern.Mon!HK23:HV23)</f>
        <v>66733</v>
      </c>
      <c r="V23" s="20">
        <f>SUM(Übern.Mon!HW23:IH23)</f>
        <v>61941</v>
      </c>
      <c r="W23" s="20">
        <f>SUM(Übern.Mon!II23:IT23)</f>
        <v>62106</v>
      </c>
      <c r="X23" s="20">
        <f>SUM(Übern.Mon!IU23:JF23)</f>
        <v>59627</v>
      </c>
      <c r="Y23" s="20">
        <f>SUM(Übern.Mon!JG23:JR23)</f>
        <v>58780</v>
      </c>
      <c r="Z23" s="20">
        <f>SUM(Übern.Mon!JS23:KD23)</f>
        <v>60072</v>
      </c>
      <c r="AA23" s="20">
        <f>SUM(Übern.Mon!KE23:KP23)</f>
        <v>46136</v>
      </c>
      <c r="AB23" s="20">
        <f>SUM(Übern.Mon!KQ23:LB23)</f>
        <v>52106</v>
      </c>
      <c r="AC23" s="20">
        <f>SUM(Übern.Mon!LC23:LN23)</f>
        <v>59324</v>
      </c>
      <c r="AD23" s="20">
        <f>SUM(Übern.Mon!LO23:LZ23)</f>
        <v>57403</v>
      </c>
      <c r="AE23" s="20">
        <f>SUM(Übern.Mon!MA23:ML23)</f>
        <v>61888</v>
      </c>
    </row>
    <row r="24" spans="1:33" ht="17">
      <c r="A24" s="69" t="s">
        <v>48</v>
      </c>
      <c r="B24" s="8" t="s">
        <v>18</v>
      </c>
      <c r="C24" s="20">
        <f>SUM(Übern.Mon!C24:N24)</f>
        <v>4714</v>
      </c>
      <c r="D24" s="20">
        <f>SUM(Übern.Mon!O24:Z24)</f>
        <v>3910</v>
      </c>
      <c r="E24" s="20">
        <f>SUM(Übern.Mon!AA24:AL24)</f>
        <v>3945</v>
      </c>
      <c r="F24" s="20">
        <f>SUM(Übern.Mon!AM24:AX24)</f>
        <v>3984</v>
      </c>
      <c r="G24" s="20">
        <f>SUM(Übern.Mon!AY24:BJ24)</f>
        <v>3021</v>
      </c>
      <c r="H24" s="20">
        <f>SUM(Übern.Mon!BK24:BV24)</f>
        <v>2990</v>
      </c>
      <c r="I24" s="20">
        <f>SUM(Übern.Mon!BW24:CH24)</f>
        <v>2788</v>
      </c>
      <c r="J24" s="20">
        <f>SUM(Übern.Mon!CI24:CT24)</f>
        <v>3145</v>
      </c>
      <c r="K24" s="20">
        <f>SUM(Übern.Mon!CU24:DF24)</f>
        <v>3203</v>
      </c>
      <c r="L24" s="20">
        <f>SUM(Übern.Mon!DG24:DR24)</f>
        <v>4609</v>
      </c>
      <c r="M24" s="20">
        <f>SUM(Übern.Mon!DS24:ED24)</f>
        <v>4924</v>
      </c>
      <c r="N24" s="20">
        <f>SUM(Übern.Mon!EE24:EP24)</f>
        <v>3827</v>
      </c>
      <c r="O24" s="20">
        <f>SUM(Übern.Mon!EQ24:FB24)</f>
        <v>2521</v>
      </c>
      <c r="P24" s="20">
        <f>SUM(Übern.Mon!FC24:FN24)</f>
        <v>2259</v>
      </c>
      <c r="Q24" s="20">
        <f>SUM(Übern.Mon!FO24:FZ24)</f>
        <v>1732</v>
      </c>
      <c r="R24" s="20">
        <f>SUM(Übern.Mon!GA24:GL24)</f>
        <v>2559</v>
      </c>
      <c r="S24" s="20">
        <f>SUM(Übern.Mon!GM24:GX24)</f>
        <v>1874</v>
      </c>
      <c r="T24" s="20">
        <f>SUM(Übern.Mon!GY24:HJ24)</f>
        <v>2755</v>
      </c>
      <c r="U24" s="20">
        <f>SUM(Übern.Mon!HK24:HV24)</f>
        <v>3683</v>
      </c>
      <c r="V24" s="20">
        <f>SUM(Übern.Mon!HW24:IH24)</f>
        <v>3773</v>
      </c>
      <c r="W24" s="20">
        <f>SUM(Übern.Mon!II24:IT24)</f>
        <v>4593</v>
      </c>
      <c r="X24" s="20">
        <f>SUM(Übern.Mon!IU24:JF24)</f>
        <v>4338</v>
      </c>
      <c r="Y24" s="20">
        <f>SUM(Übern.Mon!JG24:JR24)</f>
        <v>4551</v>
      </c>
      <c r="Z24" s="20">
        <f>SUM(Übern.Mon!JS24:KD24)</f>
        <v>4709</v>
      </c>
      <c r="AA24" s="20">
        <f>SUM(Übern.Mon!KE24:KP24)</f>
        <v>2940</v>
      </c>
      <c r="AB24" s="20">
        <f>SUM(Übern.Mon!KQ24:LB24)</f>
        <v>3960</v>
      </c>
      <c r="AC24" s="20">
        <f>SUM(Übern.Mon!LC24:LN24)</f>
        <v>3971</v>
      </c>
      <c r="AD24" s="20">
        <f>SUM(Übern.Mon!LO24:LZ24)</f>
        <v>141094</v>
      </c>
      <c r="AE24" s="20">
        <f>SUM(Übern.Mon!MA24:ML24)</f>
        <v>123194</v>
      </c>
    </row>
    <row r="25" spans="1:33" ht="17">
      <c r="A25" s="69" t="s">
        <v>49</v>
      </c>
      <c r="B25" s="8" t="s">
        <v>19</v>
      </c>
      <c r="C25" s="20">
        <f>SUM(Übern.Mon!C25:N25)</f>
        <v>16105</v>
      </c>
      <c r="D25" s="20">
        <f>SUM(Übern.Mon!O25:Z25)</f>
        <v>14570</v>
      </c>
      <c r="E25" s="20">
        <f>SUM(Übern.Mon!AA25:AL25)</f>
        <v>14392</v>
      </c>
      <c r="F25" s="20">
        <f>SUM(Übern.Mon!AM25:AX25)</f>
        <v>14779</v>
      </c>
      <c r="G25" s="20">
        <f>SUM(Übern.Mon!AY25:BJ25)</f>
        <v>15059</v>
      </c>
      <c r="H25" s="20">
        <f>SUM(Übern.Mon!BK25:BV25)</f>
        <v>15106</v>
      </c>
      <c r="I25" s="20">
        <f>SUM(Übern.Mon!BW25:CH25)</f>
        <v>17638</v>
      </c>
      <c r="J25" s="20">
        <f>SUM(Übern.Mon!CI25:CT25)</f>
        <v>20895</v>
      </c>
      <c r="K25" s="20">
        <f>SUM(Übern.Mon!CU25:DF25)</f>
        <v>19936</v>
      </c>
      <c r="L25" s="20">
        <f>SUM(Übern.Mon!DG25:DR25)</f>
        <v>20877</v>
      </c>
      <c r="M25" s="20">
        <f>SUM(Übern.Mon!DS25:ED25)</f>
        <v>18727</v>
      </c>
      <c r="N25" s="20">
        <f>SUM(Übern.Mon!EE25:EP25)</f>
        <v>21388</v>
      </c>
      <c r="O25" s="20">
        <f>SUM(Übern.Mon!EQ25:FB25)</f>
        <v>21717</v>
      </c>
      <c r="P25" s="20">
        <f>SUM(Übern.Mon!FC25:FN25)</f>
        <v>22251</v>
      </c>
      <c r="Q25" s="20">
        <f>SUM(Übern.Mon!FO25:FZ25)</f>
        <v>21953</v>
      </c>
      <c r="R25" s="20">
        <f>SUM(Übern.Mon!GA25:GL25)</f>
        <v>22027</v>
      </c>
      <c r="S25" s="20">
        <f>SUM(Übern.Mon!GM25:GX25)</f>
        <v>23750</v>
      </c>
      <c r="T25" s="20">
        <f>SUM(Übern.Mon!GY25:HJ25)</f>
        <v>20844</v>
      </c>
      <c r="U25" s="20">
        <f>SUM(Übern.Mon!HK25:HV25)</f>
        <v>22424</v>
      </c>
      <c r="V25" s="20">
        <f>SUM(Übern.Mon!HW25:IH25)</f>
        <v>20944</v>
      </c>
      <c r="W25" s="20">
        <f>SUM(Übern.Mon!II25:IT25)</f>
        <v>24192</v>
      </c>
      <c r="X25" s="20">
        <f>SUM(Übern.Mon!IU25:JF25)</f>
        <v>28010</v>
      </c>
      <c r="Y25" s="20">
        <f>SUM(Übern.Mon!JG25:JR25)</f>
        <v>29100</v>
      </c>
      <c r="Z25" s="20">
        <f>SUM(Übern.Mon!JS25:KD25)</f>
        <v>31766</v>
      </c>
      <c r="AA25" s="20">
        <f>SUM(Übern.Mon!KE25:KP25)</f>
        <v>30259</v>
      </c>
      <c r="AB25" s="20">
        <f>SUM(Übern.Mon!KQ25:LB25)</f>
        <v>28503</v>
      </c>
      <c r="AC25" s="20">
        <f>SUM(Übern.Mon!LC25:LN25)</f>
        <v>22605</v>
      </c>
      <c r="AD25" s="20">
        <f>SUM(Übern.Mon!LO25:LZ25)</f>
        <v>21143</v>
      </c>
      <c r="AE25" s="20">
        <f>SUM(Übern.Mon!MA25:ML25)</f>
        <v>22061</v>
      </c>
    </row>
    <row r="26" spans="1:33" ht="17">
      <c r="A26" s="69" t="s">
        <v>68</v>
      </c>
      <c r="B26" s="8" t="s">
        <v>71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>
        <f>SUM(Übern.Mon!LO26:LZ26)</f>
        <v>144</v>
      </c>
      <c r="AE26" s="20">
        <f>SUM(Übern.Mon!MA26:ML26)</f>
        <v>3984</v>
      </c>
    </row>
    <row r="27" spans="1:33" ht="17">
      <c r="A27" s="69" t="s">
        <v>50</v>
      </c>
      <c r="B27" s="8" t="s">
        <v>20</v>
      </c>
      <c r="C27" s="20">
        <f>SUM(Übern.Mon!C27:N27)</f>
        <v>58269</v>
      </c>
      <c r="D27" s="20">
        <f>SUM(Übern.Mon!O27:Z27)</f>
        <v>50964</v>
      </c>
      <c r="E27" s="20">
        <f>SUM(Übern.Mon!AA27:AL27)</f>
        <v>63549</v>
      </c>
      <c r="F27" s="20">
        <f>SUM(Übern.Mon!AM27:AX27)</f>
        <v>82656</v>
      </c>
      <c r="G27" s="20">
        <f>SUM(Übern.Mon!AY27:BJ27)</f>
        <v>86078</v>
      </c>
      <c r="H27" s="20">
        <f>SUM(Übern.Mon!BK27:BV27)</f>
        <v>91837</v>
      </c>
      <c r="I27" s="20">
        <f>SUM(Übern.Mon!BW27:CH27)</f>
        <v>87564</v>
      </c>
      <c r="J27" s="20">
        <f>SUM(Übern.Mon!CI27:CT27)</f>
        <v>89947</v>
      </c>
      <c r="K27" s="20">
        <f>SUM(Übern.Mon!CU27:DF27)</f>
        <v>82668</v>
      </c>
      <c r="L27" s="20">
        <f>SUM(Übern.Mon!DG27:DR27)</f>
        <v>78544</v>
      </c>
      <c r="M27" s="20">
        <f>SUM(Übern.Mon!DS27:ED27)</f>
        <v>80877</v>
      </c>
      <c r="N27" s="20">
        <f>SUM(Übern.Mon!EE27:EP27)</f>
        <v>85859</v>
      </c>
      <c r="O27" s="20">
        <f>SUM(Übern.Mon!EQ27:FB27)</f>
        <v>86505</v>
      </c>
      <c r="P27" s="20">
        <f>SUM(Übern.Mon!FC27:FN27)</f>
        <v>87574</v>
      </c>
      <c r="Q27" s="20">
        <f>SUM(Übern.Mon!FO27:FZ27)</f>
        <v>84252</v>
      </c>
      <c r="R27" s="20">
        <f>SUM(Übern.Mon!GA27:GL27)</f>
        <v>78512</v>
      </c>
      <c r="S27" s="20">
        <f>SUM(Übern.Mon!GM27:GX27)</f>
        <v>82314</v>
      </c>
      <c r="T27" s="20">
        <f>SUM(Übern.Mon!GY27:HJ27)</f>
        <v>80147</v>
      </c>
      <c r="U27" s="20">
        <f>SUM(Übern.Mon!HK27:HV27)</f>
        <v>83134</v>
      </c>
      <c r="V27" s="20">
        <f>SUM(Übern.Mon!HW27:IH27)</f>
        <v>79794</v>
      </c>
      <c r="W27" s="20">
        <f>SUM(Übern.Mon!II27:IT27)</f>
        <v>85207</v>
      </c>
      <c r="X27" s="20">
        <f>SUM(Übern.Mon!IU27:JF27)</f>
        <v>86073</v>
      </c>
      <c r="Y27" s="20">
        <f>SUM(Übern.Mon!JG27:JR27)</f>
        <v>87110</v>
      </c>
      <c r="Z27" s="20">
        <f>SUM(Übern.Mon!JS27:KD27)</f>
        <v>85282</v>
      </c>
      <c r="AA27" s="20">
        <f>SUM(Übern.Mon!KE27:KP27)</f>
        <v>63561</v>
      </c>
      <c r="AB27" s="20">
        <f>SUM(Übern.Mon!KQ27:LB27)</f>
        <v>67308</v>
      </c>
      <c r="AC27" s="20">
        <f>SUM(Übern.Mon!LC27:LN27)</f>
        <v>93004</v>
      </c>
      <c r="AD27" s="20">
        <f>SUM(Übern.Mon!LO27:LZ27)</f>
        <v>71410</v>
      </c>
      <c r="AE27" s="20">
        <f>SUM(Übern.Mon!MA27:ML27)</f>
        <v>88107</v>
      </c>
    </row>
    <row r="28" spans="1:33" ht="17">
      <c r="A28" s="69" t="s">
        <v>61</v>
      </c>
      <c r="B28" s="8" t="s">
        <v>62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>
        <f>SUM(Übern.Mon!FC28:FN28)</f>
        <v>18693</v>
      </c>
      <c r="Q28" s="20">
        <f>SUM(Übern.Mon!FO28:FZ28)</f>
        <v>35207</v>
      </c>
      <c r="R28" s="20">
        <f>SUM(Übern.Mon!GA28:GL28)</f>
        <v>40908</v>
      </c>
      <c r="S28" s="20">
        <f>SUM(Übern.Mon!GM28:GX28)</f>
        <v>50866</v>
      </c>
      <c r="T28" s="20">
        <f>SUM(Übern.Mon!GY28:HJ28)</f>
        <v>46839</v>
      </c>
      <c r="U28" s="20">
        <f>SUM(Übern.Mon!HK28:HV28)</f>
        <v>53049</v>
      </c>
      <c r="V28" s="20">
        <f>SUM(Übern.Mon!HW28:IH28)</f>
        <v>44381</v>
      </c>
      <c r="W28" s="20">
        <f>SUM(Übern.Mon!II28:IT28)</f>
        <v>45077</v>
      </c>
      <c r="X28" s="20">
        <f>SUM(Übern.Mon!IU28:JF28)</f>
        <v>46891</v>
      </c>
      <c r="Y28" s="20">
        <f>SUM(Übern.Mon!JG28:JR28)</f>
        <v>46752</v>
      </c>
      <c r="Z28" s="20">
        <f>SUM(Übern.Mon!JS28:KD28)</f>
        <v>61446</v>
      </c>
      <c r="AA28" s="20">
        <f>SUM(Übern.Mon!KE28:KP28)</f>
        <v>38637</v>
      </c>
      <c r="AB28" s="20">
        <f>SUM(Übern.Mon!KQ28:LB28)</f>
        <v>62144</v>
      </c>
      <c r="AC28" s="20">
        <f>SUM(Übern.Mon!LC28:LN28)</f>
        <v>107616</v>
      </c>
      <c r="AD28" s="20">
        <f>SUM(Übern.Mon!LO28:LZ28)</f>
        <v>132982</v>
      </c>
      <c r="AE28" s="20">
        <f>SUM(Übern.Mon!MA28:ML28)</f>
        <v>138610</v>
      </c>
    </row>
    <row r="29" spans="1:33" ht="17">
      <c r="A29" s="69" t="s">
        <v>51</v>
      </c>
      <c r="B29" s="174" t="s">
        <v>21</v>
      </c>
      <c r="C29" s="175">
        <f>SUM(Übern.Mon!C29:N29)</f>
        <v>337492</v>
      </c>
      <c r="D29" s="175">
        <f>SUM(Übern.Mon!O29:Z29)</f>
        <v>332310</v>
      </c>
      <c r="E29" s="175">
        <f>SUM(Übern.Mon!AA29:AL29)</f>
        <v>390288</v>
      </c>
      <c r="F29" s="175">
        <f>SUM(Übern.Mon!AM29:AX29)</f>
        <v>394376</v>
      </c>
      <c r="G29" s="175">
        <f>SUM(Übern.Mon!AY29:BJ29)</f>
        <v>396404</v>
      </c>
      <c r="H29" s="175">
        <f>SUM(Übern.Mon!BK29:BV29)</f>
        <v>398042</v>
      </c>
      <c r="I29" s="175">
        <f>SUM(Übern.Mon!BW29:CH29)</f>
        <v>410939</v>
      </c>
      <c r="J29" s="175">
        <f>SUM(Übern.Mon!CI29:CT29)</f>
        <v>394937</v>
      </c>
      <c r="K29" s="175">
        <f>SUM(Übern.Mon!CU29:DF29)</f>
        <v>338773</v>
      </c>
      <c r="L29" s="175">
        <f>SUM(Übern.Mon!DG29:DR29)</f>
        <v>336768</v>
      </c>
      <c r="M29" s="175">
        <f>SUM(Übern.Mon!DS29:ED29)</f>
        <v>320380</v>
      </c>
      <c r="N29" s="175">
        <f>SUM(Übern.Mon!EE29:EP29)</f>
        <v>345697</v>
      </c>
      <c r="O29" s="175">
        <f>SUM(Übern.Mon!EQ29:FB29)</f>
        <v>356964</v>
      </c>
      <c r="P29" s="175">
        <f>SUM(Übern.Mon!FC29:FN29)</f>
        <v>389542</v>
      </c>
      <c r="Q29" s="175">
        <f>SUM(Übern.Mon!FO29:FZ29)</f>
        <v>381034</v>
      </c>
      <c r="R29" s="175">
        <f>SUM(Übern.Mon!GA29:GL29)</f>
        <v>378877</v>
      </c>
      <c r="S29" s="175">
        <f>SUM(Übern.Mon!GM29:GX29)</f>
        <v>385194</v>
      </c>
      <c r="T29" s="175">
        <f>SUM(Übern.Mon!GY29:HJ29)</f>
        <v>366956</v>
      </c>
      <c r="U29" s="175">
        <f>SUM(Übern.Mon!HK29:HV29)</f>
        <v>356836</v>
      </c>
      <c r="V29" s="175">
        <f>SUM(Übern.Mon!HW29:IH29)</f>
        <v>366809</v>
      </c>
      <c r="W29" s="175">
        <f>SUM(Übern.Mon!II29:IT29)</f>
        <v>422177</v>
      </c>
      <c r="X29" s="175">
        <f>SUM(Übern.Mon!IU29:JF29)</f>
        <v>421570</v>
      </c>
      <c r="Y29" s="175">
        <f>SUM(Übern.Mon!JG29:JR29)</f>
        <v>422304</v>
      </c>
      <c r="Z29" s="175">
        <f>SUM(Übern.Mon!JS29:KD29)</f>
        <v>428417</v>
      </c>
      <c r="AA29" s="175">
        <f>SUM(Übern.Mon!KE29:KP29)</f>
        <v>378898</v>
      </c>
      <c r="AB29" s="175">
        <f>SUM(Übern.Mon!KQ29:LB29)</f>
        <v>376545</v>
      </c>
      <c r="AC29" s="175">
        <f>SUM(Übern.Mon!LC29:LN29)</f>
        <v>380185</v>
      </c>
      <c r="AD29" s="175">
        <f>SUM(Übern.Mon!LO29:LZ29)</f>
        <v>382356</v>
      </c>
      <c r="AE29" s="175">
        <f>SUM(Übern.Mon!MA29:ML29)</f>
        <v>407149</v>
      </c>
    </row>
    <row r="30" spans="1:33" ht="17">
      <c r="A30" s="69" t="s">
        <v>52</v>
      </c>
      <c r="B30" s="8" t="s">
        <v>22</v>
      </c>
      <c r="C30" s="20">
        <f>SUM(Übern.Mon!C30:N30)</f>
        <v>26207</v>
      </c>
      <c r="D30" s="20">
        <f>SUM(Übern.Mon!O30:Z30)</f>
        <v>24546</v>
      </c>
      <c r="E30" s="20">
        <f>SUM(Übern.Mon!AA30:AL30)</f>
        <v>27509</v>
      </c>
      <c r="F30" s="20">
        <f>SUM(Übern.Mon!AM30:AX30)</f>
        <v>22960</v>
      </c>
      <c r="G30" s="20">
        <f>SUM(Übern.Mon!AY30:BJ30)</f>
        <v>26759</v>
      </c>
      <c r="H30" s="20">
        <f>SUM(Übern.Mon!BK30:BV30)</f>
        <v>25065</v>
      </c>
      <c r="I30" s="20">
        <f>SUM(Übern.Mon!BW30:CH30)</f>
        <v>27565</v>
      </c>
      <c r="J30" s="20">
        <f>SUM(Übern.Mon!CI30:CT30)</f>
        <v>25638</v>
      </c>
      <c r="K30" s="20">
        <f>SUM(Übern.Mon!CU30:DF30)</f>
        <v>22816</v>
      </c>
      <c r="L30" s="20">
        <f>SUM(Übern.Mon!DG30:DR30)</f>
        <v>24874</v>
      </c>
      <c r="M30" s="20">
        <f>SUM(Übern.Mon!DS30:ED30)</f>
        <v>24471</v>
      </c>
      <c r="N30" s="20">
        <f>SUM(Übern.Mon!EE30:EP30)</f>
        <v>26190</v>
      </c>
      <c r="O30" s="20">
        <f>SUM(Übern.Mon!EQ30:FB30)</f>
        <v>24827</v>
      </c>
      <c r="P30" s="20">
        <f>SUM(Übern.Mon!FC30:FN30)</f>
        <v>27365</v>
      </c>
      <c r="Q30" s="20">
        <f>SUM(Übern.Mon!FO30:FZ30)</f>
        <v>27193</v>
      </c>
      <c r="R30" s="20">
        <f>SUM(Übern.Mon!GA30:GL30)</f>
        <v>27000</v>
      </c>
      <c r="S30" s="20">
        <f>SUM(Übern.Mon!GM30:GX30)</f>
        <v>28048</v>
      </c>
      <c r="T30" s="20">
        <f>SUM(Übern.Mon!GY30:HJ30)</f>
        <v>27556</v>
      </c>
      <c r="U30" s="20">
        <f>SUM(Übern.Mon!HK30:HV30)</f>
        <v>27934</v>
      </c>
      <c r="V30" s="20">
        <f>SUM(Übern.Mon!HW30:IH30)</f>
        <v>26510</v>
      </c>
      <c r="W30" s="20">
        <f>SUM(Übern.Mon!II30:IT30)</f>
        <v>24733</v>
      </c>
      <c r="X30" s="20">
        <f>SUM(Übern.Mon!IU30:JF30)</f>
        <v>24322</v>
      </c>
      <c r="Y30" s="20">
        <f>SUM(Übern.Mon!JG30:JR30)</f>
        <v>20497</v>
      </c>
      <c r="Z30" s="20">
        <f>SUM(Übern.Mon!JS30:KD30)</f>
        <v>24203</v>
      </c>
      <c r="AA30" s="20">
        <f>SUM(Übern.Mon!KE30:KP30)</f>
        <v>18886</v>
      </c>
      <c r="AB30" s="20">
        <f>SUM(Übern.Mon!KQ30:LB30)</f>
        <v>20276</v>
      </c>
      <c r="AC30" s="20">
        <f>SUM(Übern.Mon!LC30:LN30)</f>
        <v>24704</v>
      </c>
      <c r="AD30" s="20">
        <f>SUM(Übern.Mon!LO30:LZ30)</f>
        <v>23877</v>
      </c>
      <c r="AE30" s="20">
        <f>SUM(Übern.Mon!MA30:ML30)</f>
        <v>25486</v>
      </c>
    </row>
    <row r="31" spans="1:33" ht="17">
      <c r="A31" s="69" t="s">
        <v>53</v>
      </c>
      <c r="B31" s="8" t="s">
        <v>23</v>
      </c>
      <c r="C31" s="20">
        <f>SUM(Übern.Mon!C31:N31)</f>
        <v>113692</v>
      </c>
      <c r="D31" s="20">
        <f>SUM(Übern.Mon!O31:Z31)</f>
        <v>110841</v>
      </c>
      <c r="E31" s="20">
        <f>SUM(Übern.Mon!AA31:AL31)</f>
        <v>115302</v>
      </c>
      <c r="F31" s="20">
        <f>SUM(Übern.Mon!AM31:AX31)</f>
        <v>113362</v>
      </c>
      <c r="G31" s="20">
        <f>SUM(Übern.Mon!AY31:BJ31)</f>
        <v>116402</v>
      </c>
      <c r="H31" s="20">
        <f>SUM(Übern.Mon!BK31:BV31)</f>
        <v>126726</v>
      </c>
      <c r="I31" s="20">
        <f>SUM(Übern.Mon!BW31:CH31)</f>
        <v>119801</v>
      </c>
      <c r="J31" s="20">
        <f>SUM(Übern.Mon!CI31:CT31)</f>
        <v>129173</v>
      </c>
      <c r="K31" s="20">
        <f>SUM(Übern.Mon!CU31:DF31)</f>
        <v>123698</v>
      </c>
      <c r="L31" s="20">
        <f>SUM(Übern.Mon!DG31:DR31)</f>
        <v>120172</v>
      </c>
      <c r="M31" s="20">
        <f>SUM(Übern.Mon!DS31:ED31)</f>
        <v>117783</v>
      </c>
      <c r="N31" s="20">
        <f>SUM(Übern.Mon!EE31:EP31)</f>
        <v>122940</v>
      </c>
      <c r="O31" s="20">
        <f>SUM(Übern.Mon!EQ31:FB31)</f>
        <v>123522</v>
      </c>
      <c r="P31" s="20">
        <f>SUM(Übern.Mon!FC31:FN31)</f>
        <v>121761</v>
      </c>
      <c r="Q31" s="20">
        <f>SUM(Übern.Mon!FO31:FZ31)</f>
        <v>119568</v>
      </c>
      <c r="R31" s="20">
        <f>SUM(Übern.Mon!GA31:GL31)</f>
        <v>150165</v>
      </c>
      <c r="S31" s="20">
        <f>SUM(Übern.Mon!GM31:GX31)</f>
        <v>145010</v>
      </c>
      <c r="T31" s="20">
        <f>SUM(Übern.Mon!GY31:HJ31)</f>
        <v>145742</v>
      </c>
      <c r="U31" s="20">
        <f>SUM(Übern.Mon!HK31:HV31)</f>
        <v>150404</v>
      </c>
      <c r="V31" s="20">
        <f>SUM(Übern.Mon!HW31:IH31)</f>
        <v>148482</v>
      </c>
      <c r="W31" s="20">
        <f>SUM(Übern.Mon!II31:IT31)</f>
        <v>149471</v>
      </c>
      <c r="X31" s="20">
        <f>SUM(Übern.Mon!IU31:JF31)</f>
        <v>156048</v>
      </c>
      <c r="Y31" s="20">
        <f>SUM(Übern.Mon!JG31:JR31)</f>
        <v>167221</v>
      </c>
      <c r="Z31" s="20">
        <f>SUM(Übern.Mon!JS31:KD31)</f>
        <v>170883</v>
      </c>
      <c r="AA31" s="20">
        <f>SUM(Übern.Mon!KE31:KP31)</f>
        <v>143281</v>
      </c>
      <c r="AB31" s="20">
        <f>SUM(Übern.Mon!KQ31:LB31)</f>
        <v>156844</v>
      </c>
      <c r="AC31" s="20">
        <f>SUM(Übern.Mon!LC31:LN31)</f>
        <v>161211</v>
      </c>
      <c r="AD31" s="20">
        <f>SUM(Übern.Mon!LO31:LZ31)</f>
        <v>159813</v>
      </c>
      <c r="AE31" s="20">
        <f>SUM(Übern.Mon!MA31:ML31)</f>
        <v>159798</v>
      </c>
    </row>
    <row r="32" spans="1:33" ht="17">
      <c r="A32" s="69" t="s">
        <v>54</v>
      </c>
      <c r="B32" s="8" t="s">
        <v>24</v>
      </c>
      <c r="C32" s="20">
        <f>SUM(Übern.Mon!C32:N32)</f>
        <v>91037</v>
      </c>
      <c r="D32" s="20">
        <f>SUM(Übern.Mon!O32:Z32)</f>
        <v>86495</v>
      </c>
      <c r="E32" s="20">
        <f>SUM(Übern.Mon!AA32:AL32)</f>
        <v>90454</v>
      </c>
      <c r="F32" s="20">
        <f>SUM(Übern.Mon!AM32:AX32)</f>
        <v>93141</v>
      </c>
      <c r="G32" s="20">
        <f>SUM(Übern.Mon!AY32:BJ32)</f>
        <v>94887</v>
      </c>
      <c r="H32" s="20">
        <f>SUM(Übern.Mon!BK32:BV32)</f>
        <v>86955</v>
      </c>
      <c r="I32" s="20">
        <f>SUM(Übern.Mon!BW32:CH32)</f>
        <v>84714</v>
      </c>
      <c r="J32" s="20">
        <f>SUM(Übern.Mon!CI32:CT32)</f>
        <v>78049</v>
      </c>
      <c r="K32" s="20">
        <f>SUM(Übern.Mon!CU32:DF32)</f>
        <v>79629</v>
      </c>
      <c r="L32" s="20">
        <f>SUM(Übern.Mon!DG32:DR32)</f>
        <v>73852</v>
      </c>
      <c r="M32" s="20">
        <f>SUM(Übern.Mon!DS32:ED32)</f>
        <v>70250</v>
      </c>
      <c r="N32" s="20">
        <f>SUM(Übern.Mon!EE32:EP32)</f>
        <v>73185</v>
      </c>
      <c r="O32" s="20">
        <f>SUM(Übern.Mon!EQ32:FB32)</f>
        <v>73913</v>
      </c>
      <c r="P32" s="20">
        <f>SUM(Übern.Mon!FC32:FN32)</f>
        <v>74304</v>
      </c>
      <c r="Q32" s="20">
        <f>SUM(Übern.Mon!FO32:FZ32)</f>
        <v>64499</v>
      </c>
      <c r="R32" s="20">
        <f>SUM(Übern.Mon!GA32:GL32)</f>
        <v>68045</v>
      </c>
      <c r="S32" s="20">
        <f>SUM(Übern.Mon!GM32:GX32)</f>
        <v>62959</v>
      </c>
      <c r="T32" s="20">
        <f>SUM(Übern.Mon!GY32:HJ32)</f>
        <v>64411</v>
      </c>
      <c r="U32" s="20">
        <f>SUM(Übern.Mon!HK32:HV32)</f>
        <v>62191</v>
      </c>
      <c r="V32" s="20">
        <f>SUM(Übern.Mon!HW32:IH32)</f>
        <v>63103</v>
      </c>
      <c r="W32" s="20">
        <f>SUM(Übern.Mon!II32:IT32)</f>
        <v>72046</v>
      </c>
      <c r="X32" s="20">
        <f>SUM(Übern.Mon!IU32:JF32)</f>
        <v>77568</v>
      </c>
      <c r="Y32" s="20">
        <f>SUM(Übern.Mon!JG32:JR32)</f>
        <v>74919</v>
      </c>
      <c r="Z32" s="20">
        <f>SUM(Übern.Mon!JS32:KD32)</f>
        <v>73006</v>
      </c>
      <c r="AA32" s="20">
        <f>SUM(Übern.Mon!KE32:KP32)</f>
        <v>54860</v>
      </c>
      <c r="AB32" s="20">
        <f>SUM(Übern.Mon!KQ32:LB32)</f>
        <v>62818</v>
      </c>
      <c r="AC32" s="20">
        <f>SUM(Übern.Mon!LC32:LN32)</f>
        <v>59115</v>
      </c>
      <c r="AD32" s="20">
        <f>SUM(Übern.Mon!LO32:LZ32)</f>
        <v>59020</v>
      </c>
      <c r="AE32" s="20">
        <f>SUM(Übern.Mon!MA32:ML32)</f>
        <v>68279</v>
      </c>
    </row>
    <row r="33" spans="1:33" ht="17">
      <c r="A33" s="69" t="s">
        <v>55</v>
      </c>
      <c r="B33" s="8" t="s">
        <v>25</v>
      </c>
      <c r="C33" s="20">
        <f>SUM(Übern.Mon!C33:N33)</f>
        <v>6033</v>
      </c>
      <c r="D33" s="20">
        <f>SUM(Übern.Mon!O33:Z33)</f>
        <v>4697</v>
      </c>
      <c r="E33" s="20">
        <f>SUM(Übern.Mon!AA33:AL33)</f>
        <v>4954</v>
      </c>
      <c r="F33" s="20">
        <f>SUM(Übern.Mon!AM33:AX33)</f>
        <v>4535</v>
      </c>
      <c r="G33" s="20">
        <f>SUM(Übern.Mon!AY33:BJ33)</f>
        <v>5887</v>
      </c>
      <c r="H33" s="20">
        <f>SUM(Übern.Mon!BK33:BV33)</f>
        <v>6990</v>
      </c>
      <c r="I33" s="20">
        <f>SUM(Übern.Mon!BW33:CH33)</f>
        <v>6370</v>
      </c>
      <c r="J33" s="20">
        <f>SUM(Übern.Mon!CI33:CT33)</f>
        <v>5715</v>
      </c>
      <c r="K33" s="20">
        <f>SUM(Übern.Mon!CU33:DF33)</f>
        <v>5491</v>
      </c>
      <c r="L33" s="20">
        <f>SUM(Übern.Mon!DG33:DR33)</f>
        <v>6369</v>
      </c>
      <c r="M33" s="20">
        <f>SUM(Übern.Mon!DS33:ED33)</f>
        <v>5042</v>
      </c>
      <c r="N33" s="20">
        <f>SUM(Übern.Mon!EE33:EP33)</f>
        <v>6955</v>
      </c>
      <c r="O33" s="20">
        <f>SUM(Übern.Mon!EQ33:FB33)</f>
        <v>8110</v>
      </c>
      <c r="P33" s="20">
        <f>SUM(Übern.Mon!FC33:FN33)</f>
        <v>8935</v>
      </c>
      <c r="Q33" s="20">
        <f>SUM(Übern.Mon!FO33:FZ33)</f>
        <v>9055</v>
      </c>
      <c r="R33" s="20">
        <f>SUM(Übern.Mon!GA33:GL33)</f>
        <v>9019</v>
      </c>
      <c r="S33" s="20">
        <f>SUM(Übern.Mon!GM33:GX33)</f>
        <v>6930</v>
      </c>
      <c r="T33" s="20">
        <f>SUM(Übern.Mon!GY33:HJ33)</f>
        <v>5213</v>
      </c>
      <c r="U33" s="20">
        <f>SUM(Übern.Mon!HK33:HV33)</f>
        <v>5245</v>
      </c>
      <c r="V33" s="20">
        <f>SUM(Übern.Mon!HW33:IH33)</f>
        <v>5495</v>
      </c>
      <c r="W33" s="20">
        <f>SUM(Übern.Mon!II33:IT33)</f>
        <v>4979</v>
      </c>
      <c r="X33" s="20">
        <f>SUM(Übern.Mon!IU33:JF33)</f>
        <v>5048</v>
      </c>
      <c r="Y33" s="20">
        <f>SUM(Übern.Mon!JG33:JR33)</f>
        <v>4446</v>
      </c>
      <c r="Z33" s="20">
        <f>SUM(Übern.Mon!JS33:KD33)</f>
        <v>4478</v>
      </c>
      <c r="AA33" s="20">
        <f>SUM(Übern.Mon!KE33:KP33)</f>
        <v>2610</v>
      </c>
      <c r="AB33" s="20">
        <f>SUM(Übern.Mon!KQ33:LB33)</f>
        <v>4118</v>
      </c>
      <c r="AC33" s="20">
        <f>SUM(Übern.Mon!LC33:LN33)</f>
        <v>3552</v>
      </c>
      <c r="AD33" s="20">
        <f>SUM(Übern.Mon!LO33:LZ33)</f>
        <v>2910</v>
      </c>
      <c r="AE33" s="20">
        <f>SUM(Übern.Mon!MA33:ML33)</f>
        <v>2615</v>
      </c>
    </row>
    <row r="34" spans="1:33" ht="17">
      <c r="A34" s="69" t="s">
        <v>69</v>
      </c>
      <c r="B34" s="8" t="s">
        <v>74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>
        <f>SUM(Übern.Mon!LO34:LZ34)</f>
        <v>40</v>
      </c>
      <c r="AE34" s="20">
        <f>SUM(Übern.Mon!MA34:ML34)</f>
        <v>1306</v>
      </c>
    </row>
    <row r="35" spans="1:33">
      <c r="A35" s="69">
        <v>10315</v>
      </c>
      <c r="B35" s="8" t="s">
        <v>32</v>
      </c>
      <c r="C35" s="20">
        <f>SUM(Übern.Mon!C35:N35)</f>
        <v>1059</v>
      </c>
      <c r="D35" s="20">
        <f>SUM(Übern.Mon!O35:Z35)</f>
        <v>932</v>
      </c>
      <c r="E35" s="20">
        <f>SUM(Übern.Mon!AA35:AL35)</f>
        <v>1344</v>
      </c>
      <c r="F35" s="20">
        <f>SUM(Übern.Mon!AM35:AX35)</f>
        <v>21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3" ht="17">
      <c r="A36" s="69" t="s">
        <v>70</v>
      </c>
      <c r="B36" s="8" t="s">
        <v>73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>
        <f>SUM(Übern.Mon!LO36:LZ36)</f>
        <v>53</v>
      </c>
      <c r="AE36" s="20">
        <f>SUM(Übern.Mon!MA36:ML36)</f>
        <v>1214</v>
      </c>
    </row>
    <row r="37" spans="1:33" ht="17">
      <c r="A37" s="69" t="s">
        <v>56</v>
      </c>
      <c r="B37" s="8" t="s">
        <v>26</v>
      </c>
      <c r="C37" s="20">
        <f>SUM(Übern.Mon!C37:N37)</f>
        <v>6994</v>
      </c>
      <c r="D37" s="20">
        <f>SUM(Übern.Mon!O37:Z37)</f>
        <v>4520</v>
      </c>
      <c r="E37" s="20">
        <f>SUM(Übern.Mon!AA37:AL37)</f>
        <v>4515</v>
      </c>
      <c r="F37" s="20">
        <f>SUM(Übern.Mon!AM37:AX37)</f>
        <v>4642</v>
      </c>
      <c r="G37" s="20">
        <f>SUM(Übern.Mon!AY37:BJ37)</f>
        <v>4755</v>
      </c>
      <c r="H37" s="20">
        <f>SUM(Übern.Mon!BK37:BV37)</f>
        <v>5225</v>
      </c>
      <c r="I37" s="20">
        <f>SUM(Übern.Mon!BW37:CH37)</f>
        <v>4699</v>
      </c>
      <c r="J37" s="20">
        <f>SUM(Übern.Mon!CI37:CT37)</f>
        <v>4101</v>
      </c>
      <c r="K37" s="20">
        <f>SUM(Übern.Mon!CU37:DF37)</f>
        <v>4458</v>
      </c>
      <c r="L37" s="20">
        <f>SUM(Übern.Mon!DG37:DR37)</f>
        <v>4976</v>
      </c>
      <c r="M37" s="20">
        <f>SUM(Übern.Mon!DS37:ED37)</f>
        <v>3798</v>
      </c>
      <c r="N37" s="20">
        <f>SUM(Übern.Mon!EE37:EP37)</f>
        <v>5376</v>
      </c>
      <c r="O37" s="20">
        <f>SUM(Übern.Mon!EQ37:FB37)</f>
        <v>5149</v>
      </c>
      <c r="P37" s="20">
        <f>SUM(Übern.Mon!FC37:FN37)</f>
        <v>4135</v>
      </c>
      <c r="Q37" s="20">
        <f>SUM(Übern.Mon!FO37:FZ37)</f>
        <v>3736</v>
      </c>
      <c r="R37" s="20">
        <f>SUM(Übern.Mon!GA37:GL37)</f>
        <v>3507</v>
      </c>
      <c r="S37" s="20">
        <f>SUM(Übern.Mon!GM37:GX37)</f>
        <v>3197</v>
      </c>
      <c r="T37" s="20">
        <f>SUM(Übern.Mon!GY37:HJ37)</f>
        <v>2451</v>
      </c>
      <c r="U37" s="20">
        <f>SUM(Übern.Mon!HK37:HV37)</f>
        <v>2620</v>
      </c>
      <c r="V37" s="20">
        <f>SUM(Übern.Mon!HW37:IH37)</f>
        <v>1955</v>
      </c>
      <c r="W37" s="20">
        <f>SUM(Übern.Mon!II37:IT37)</f>
        <v>2394</v>
      </c>
      <c r="X37" s="20">
        <f>SUM(Übern.Mon!IU37:JF37)</f>
        <v>2293</v>
      </c>
      <c r="Y37" s="20">
        <f>SUM(Übern.Mon!JG37:JR37)</f>
        <v>1779</v>
      </c>
      <c r="Z37" s="20">
        <f>SUM(Übern.Mon!JS37:KD37)</f>
        <v>2817</v>
      </c>
      <c r="AA37" s="20">
        <f>SUM(Übern.Mon!KE37:KP37)</f>
        <v>1916</v>
      </c>
      <c r="AB37" s="20">
        <f>SUM(Übern.Mon!KQ37:LB37)</f>
        <v>2870</v>
      </c>
      <c r="AC37" s="20">
        <f>SUM(Übern.Mon!LC37:LN37)</f>
        <v>3090</v>
      </c>
      <c r="AD37" s="20">
        <f>SUM(Übern.Mon!LO37:LZ37)</f>
        <v>3822</v>
      </c>
      <c r="AE37" s="20">
        <f>SUM(Übern.Mon!MA37:ML37)</f>
        <v>4473</v>
      </c>
    </row>
    <row r="38" spans="1:33" ht="17">
      <c r="A38" s="69" t="s">
        <v>57</v>
      </c>
      <c r="B38" s="8" t="s">
        <v>27</v>
      </c>
      <c r="C38" s="20">
        <f>SUM(Übern.Mon!C38:N38)</f>
        <v>4788</v>
      </c>
      <c r="D38" s="20">
        <f>SUM(Übern.Mon!O38:Z38)</f>
        <v>3882</v>
      </c>
      <c r="E38" s="20">
        <f>SUM(Übern.Mon!AA38:AL38)</f>
        <v>3202</v>
      </c>
      <c r="F38" s="20">
        <f>SUM(Übern.Mon!AM38:AX38)</f>
        <v>2122</v>
      </c>
      <c r="G38" s="20">
        <f>SUM(Übern.Mon!AY38:BJ38)</f>
        <v>3290</v>
      </c>
      <c r="H38" s="20">
        <f>SUM(Übern.Mon!BK38:BV38)</f>
        <v>3719</v>
      </c>
      <c r="I38" s="20">
        <f>SUM(Übern.Mon!BW38:CH38)</f>
        <v>2461</v>
      </c>
      <c r="J38" s="20">
        <f>SUM(Übern.Mon!CI38:CT38)</f>
        <v>4095</v>
      </c>
      <c r="K38" s="20">
        <f>SUM(Übern.Mon!CU38:DF38)</f>
        <v>4318</v>
      </c>
      <c r="L38" s="20">
        <f>SUM(Übern.Mon!DG38:DR38)</f>
        <v>5236</v>
      </c>
      <c r="M38" s="20">
        <f>SUM(Übern.Mon!DS38:ED38)</f>
        <v>5187</v>
      </c>
      <c r="N38" s="20">
        <f>SUM(Übern.Mon!EE38:EP38)</f>
        <v>4518</v>
      </c>
      <c r="O38" s="20">
        <f>SUM(Übern.Mon!EQ38:FB38)</f>
        <v>4493</v>
      </c>
      <c r="P38" s="20">
        <f>SUM(Übern.Mon!FC38:FN38)</f>
        <v>4886</v>
      </c>
      <c r="Q38" s="20">
        <f>SUM(Übern.Mon!FO38:FZ38)</f>
        <v>4348</v>
      </c>
      <c r="R38" s="20">
        <f>SUM(Übern.Mon!GA38:GL38)</f>
        <v>4740</v>
      </c>
      <c r="S38" s="20">
        <f>SUM(Übern.Mon!GM38:GX38)</f>
        <v>6998</v>
      </c>
      <c r="T38" s="20">
        <f>SUM(Übern.Mon!GY38:HJ38)</f>
        <v>5371</v>
      </c>
      <c r="U38" s="20">
        <f>SUM(Übern.Mon!HK38:HV38)</f>
        <v>5364</v>
      </c>
      <c r="V38" s="20">
        <f>SUM(Übern.Mon!HW38:IH38)</f>
        <v>5096</v>
      </c>
      <c r="W38" s="20">
        <f>SUM(Übern.Mon!II38:IT38)</f>
        <v>7202</v>
      </c>
      <c r="X38" s="20">
        <f>SUM(Übern.Mon!IU38:JF38)</f>
        <v>5662</v>
      </c>
      <c r="Y38" s="20">
        <f>SUM(Übern.Mon!JG38:JR38)</f>
        <v>4947</v>
      </c>
      <c r="Z38" s="20">
        <f>SUM(Übern.Mon!JS38:KD38)</f>
        <v>5596</v>
      </c>
      <c r="AA38" s="20">
        <f>SUM(Übern.Mon!KE38:KP38)</f>
        <v>4232</v>
      </c>
      <c r="AB38" s="20">
        <f>SUM(Übern.Mon!KQ38:LB38)</f>
        <v>4886</v>
      </c>
      <c r="AC38" s="20">
        <f>SUM(Übern.Mon!LC38:LN38)</f>
        <v>5064</v>
      </c>
      <c r="AD38" s="20">
        <f>SUM(Übern.Mon!LO38:LZ38)</f>
        <v>4050</v>
      </c>
      <c r="AE38" s="20">
        <f>SUM(Übern.Mon!MA38:ML38)</f>
        <v>3950</v>
      </c>
    </row>
    <row r="39" spans="1:33" ht="17">
      <c r="A39" s="69" t="s">
        <v>58</v>
      </c>
      <c r="B39" s="8" t="s">
        <v>28</v>
      </c>
      <c r="C39" s="20">
        <f>SUM(Übern.Mon!C39:N39)</f>
        <v>54758</v>
      </c>
      <c r="D39" s="20">
        <f>SUM(Übern.Mon!O39:Z39)</f>
        <v>56598</v>
      </c>
      <c r="E39" s="20">
        <f>SUM(Übern.Mon!AA39:AL39)</f>
        <v>59105</v>
      </c>
      <c r="F39" s="20">
        <f>SUM(Übern.Mon!AM39:AX39)</f>
        <v>58035</v>
      </c>
      <c r="G39" s="20">
        <f>SUM(Übern.Mon!AY39:BJ39)</f>
        <v>61322</v>
      </c>
      <c r="H39" s="20">
        <f>SUM(Übern.Mon!BK39:BV39)</f>
        <v>59634</v>
      </c>
      <c r="I39" s="20">
        <f>SUM(Übern.Mon!BW39:CH39)</f>
        <v>61114</v>
      </c>
      <c r="J39" s="20">
        <f>SUM(Übern.Mon!CI39:CT39)</f>
        <v>57339</v>
      </c>
      <c r="K39" s="20">
        <f>SUM(Übern.Mon!CU39:DF39)</f>
        <v>50463</v>
      </c>
      <c r="L39" s="20">
        <f>SUM(Übern.Mon!DG39:DR39)</f>
        <v>47594</v>
      </c>
      <c r="M39" s="20">
        <f>SUM(Übern.Mon!DS39:ED39)</f>
        <v>42651</v>
      </c>
      <c r="N39" s="20">
        <f>SUM(Übern.Mon!EE39:EP39)</f>
        <v>37022</v>
      </c>
      <c r="O39" s="20">
        <f>SUM(Übern.Mon!EQ39:FB39)</f>
        <v>40311</v>
      </c>
      <c r="P39" s="20">
        <f>SUM(Übern.Mon!FC39:FN39)</f>
        <v>40419</v>
      </c>
      <c r="Q39" s="20">
        <f>SUM(Übern.Mon!FO39:FZ39)</f>
        <v>41953</v>
      </c>
      <c r="R39" s="20">
        <f>SUM(Übern.Mon!GA39:GL39)</f>
        <v>43301</v>
      </c>
      <c r="S39" s="20">
        <f>SUM(Übern.Mon!GM39:GX39)</f>
        <v>45397</v>
      </c>
      <c r="T39" s="20">
        <f>SUM(Übern.Mon!GY39:HJ39)</f>
        <v>43995</v>
      </c>
      <c r="U39" s="20">
        <f>SUM(Übern.Mon!HK39:HV39)</f>
        <v>36884</v>
      </c>
      <c r="V39" s="20">
        <f>SUM(Übern.Mon!HW39:IH39)</f>
        <v>35795</v>
      </c>
      <c r="W39" s="20">
        <f>SUM(Übern.Mon!II39:IT39)</f>
        <v>36490</v>
      </c>
      <c r="X39" s="20">
        <f>SUM(Übern.Mon!IU39:JF39)</f>
        <v>34147</v>
      </c>
      <c r="Y39" s="20">
        <f>SUM(Übern.Mon!JG39:JR39)</f>
        <v>33428</v>
      </c>
      <c r="Z39" s="20">
        <f>SUM(Übern.Mon!JS39:KD39)</f>
        <v>20501</v>
      </c>
      <c r="AA39" s="20">
        <f>SUM(Übern.Mon!KE39:KP39)</f>
        <v>16581</v>
      </c>
      <c r="AB39" s="20">
        <f>SUM(Übern.Mon!KQ39:LB39)</f>
        <v>17103</v>
      </c>
      <c r="AC39" s="20">
        <f>SUM(Übern.Mon!LC39:LN39)</f>
        <v>14411</v>
      </c>
      <c r="AD39" s="20">
        <f>SUM(Übern.Mon!LO39:LZ39)</f>
        <v>30653</v>
      </c>
      <c r="AE39" s="20">
        <f>SUM(Übern.Mon!MA39:ML39)</f>
        <v>38236</v>
      </c>
    </row>
    <row r="40" spans="1:33">
      <c r="A40" s="71">
        <v>10318</v>
      </c>
      <c r="B40" s="46" t="s">
        <v>33</v>
      </c>
      <c r="C40" s="77">
        <f>SUM(Übern.Mon!C40:N40)</f>
        <v>1178</v>
      </c>
      <c r="D40" s="77">
        <f>SUM(Übern.Mon!O40:Z40)</f>
        <v>830</v>
      </c>
      <c r="E40" s="77">
        <f>SUM(Übern.Mon!AA40:AL40)</f>
        <v>1033</v>
      </c>
      <c r="F40" s="77">
        <f>SUM(Übern.Mon!AM40:AX40)</f>
        <v>553</v>
      </c>
      <c r="G40" s="77"/>
      <c r="H40" s="77"/>
      <c r="I40" s="77"/>
      <c r="J40" s="77"/>
      <c r="K40" s="77"/>
      <c r="L40" s="77"/>
      <c r="M40" s="77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3">
      <c r="A41" s="71">
        <v>10723</v>
      </c>
      <c r="B41" s="47" t="s">
        <v>59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7">
        <f>SUM(Übern.Mon!DS41:ED41)</f>
        <v>24</v>
      </c>
      <c r="N41" s="20">
        <f>SUM(Übern.Mon!EE41:EP41)</f>
        <v>1920</v>
      </c>
      <c r="O41" s="20">
        <f>SUM(Übern.Mon!EQ41:FB41)</f>
        <v>2448</v>
      </c>
      <c r="P41" s="20">
        <f>SUM(Übern.Mon!FC41:FN41)</f>
        <v>2618</v>
      </c>
      <c r="Q41" s="20">
        <f>SUM(Übern.Mon!FO41:FZ41)</f>
        <v>1912</v>
      </c>
      <c r="R41" s="20">
        <f>SUM(Übern.Mon!GA41:GL41)</f>
        <v>2044</v>
      </c>
      <c r="S41" s="20">
        <f>SUM(Übern.Mon!GM41:GX41)</f>
        <v>2002</v>
      </c>
      <c r="T41" s="20">
        <f>SUM(Übern.Mon!GY41:HJ41)</f>
        <v>1687</v>
      </c>
      <c r="U41" s="20">
        <f>SUM(Übern.Mon!HK41:HV41)</f>
        <v>1587</v>
      </c>
      <c r="V41" s="20">
        <f>SUM(Übern.Mon!HW41:IH41)</f>
        <v>1719</v>
      </c>
      <c r="W41" s="20">
        <f>SUM(Übern.Mon!II41:IT41)</f>
        <v>2242</v>
      </c>
      <c r="X41" s="20">
        <f>SUM(Übern.Mon!IU41:JF41)</f>
        <v>2360</v>
      </c>
      <c r="Y41" s="20">
        <f>SUM(Übern.Mon!JG41:JR41)</f>
        <v>2474</v>
      </c>
      <c r="Z41" s="20">
        <f>SUM(Übern.Mon!JS41:KD41)</f>
        <v>2178</v>
      </c>
      <c r="AA41" s="20">
        <f>SUM(Übern.Mon!KE41:KP41)</f>
        <v>2195</v>
      </c>
      <c r="AB41" s="20">
        <f>SUM(Übern.Mon!KQ41:LB41)</f>
        <v>2778</v>
      </c>
      <c r="AC41" s="20">
        <f>SUM(Übern.Mon!LC41:LN41)</f>
        <v>2417</v>
      </c>
      <c r="AD41" s="20">
        <f>SUM(Übern.Mon!LO41:LZ41)</f>
        <v>2705</v>
      </c>
      <c r="AE41" s="20">
        <f>SUM(Übern.Mon!MA41:ML41)</f>
        <v>3258</v>
      </c>
    </row>
    <row r="42" spans="1:33">
      <c r="A42" s="71">
        <v>10724</v>
      </c>
      <c r="B42" s="47" t="s">
        <v>60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>
        <f>SUM(Übern.Mon!DS42:ED42)</f>
        <v>490</v>
      </c>
      <c r="N42" s="20">
        <f>SUM(Übern.Mon!EE42:EP42)</f>
        <v>3083</v>
      </c>
      <c r="O42" s="20">
        <f>SUM(Übern.Mon!EQ42:FB42)</f>
        <v>3068</v>
      </c>
      <c r="P42" s="20">
        <f>SUM(Übern.Mon!FC42:FN42)</f>
        <v>2881</v>
      </c>
      <c r="Q42" s="20">
        <f>SUM(Übern.Mon!FO42:FZ42)</f>
        <v>3390</v>
      </c>
      <c r="R42" s="20">
        <f>SUM(Übern.Mon!GA42:GL42)</f>
        <v>3284</v>
      </c>
      <c r="S42" s="20">
        <f>SUM(Übern.Mon!GM42:GX42)</f>
        <v>3188</v>
      </c>
      <c r="T42" s="20">
        <f>SUM(Übern.Mon!GY42:HJ42)</f>
        <v>2566</v>
      </c>
      <c r="U42" s="20">
        <f>SUM(Übern.Mon!HK42:HV42)</f>
        <v>3765</v>
      </c>
      <c r="V42" s="20">
        <f>SUM(Übern.Mon!HW42:IH42)</f>
        <v>3818</v>
      </c>
      <c r="W42" s="20">
        <f>SUM(Übern.Mon!II42:IT42)</f>
        <v>5407</v>
      </c>
      <c r="X42" s="20">
        <f>SUM(Übern.Mon!IU42:JF42)</f>
        <v>5312</v>
      </c>
      <c r="Y42" s="20">
        <f>SUM(Übern.Mon!JG42:JR42)</f>
        <v>5571</v>
      </c>
      <c r="Z42" s="20">
        <f>SUM(Übern.Mon!JS42:KD42)</f>
        <v>5963</v>
      </c>
      <c r="AA42" s="20">
        <f>SUM(Übern.Mon!KE42:KP42)</f>
        <v>4265</v>
      </c>
      <c r="AB42" s="20">
        <f>SUM(Übern.Mon!KQ42:LB42)</f>
        <v>5568</v>
      </c>
      <c r="AC42" s="20">
        <f>SUM(Übern.Mon!LC42:LN42)</f>
        <v>7597</v>
      </c>
      <c r="AD42" s="20">
        <f>SUM(Übern.Mon!LO42:LZ42)</f>
        <v>6488</v>
      </c>
      <c r="AE42" s="20">
        <f>SUM(Übern.Mon!MA42:ML42)</f>
        <v>6019</v>
      </c>
      <c r="AG42" s="18"/>
    </row>
    <row r="43" spans="1:3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W43"/>
      <c r="X43"/>
      <c r="Y43"/>
      <c r="Z43"/>
      <c r="AA43"/>
      <c r="AB43"/>
      <c r="AC43"/>
      <c r="AD43"/>
      <c r="AE43"/>
    </row>
    <row r="44" spans="1:33">
      <c r="C44" s="18"/>
    </row>
    <row r="45" spans="1:33">
      <c r="C45" s="18"/>
    </row>
    <row r="46" spans="1:33">
      <c r="C46" s="18"/>
    </row>
    <row r="47" spans="1:33">
      <c r="C47" s="18"/>
    </row>
    <row r="48" spans="1:33">
      <c r="C48" s="18"/>
    </row>
    <row r="49" spans="3:3">
      <c r="C49" s="18"/>
    </row>
    <row r="50" spans="3:3">
      <c r="C50" s="18"/>
    </row>
    <row r="51" spans="3:3">
      <c r="C51" s="18"/>
    </row>
  </sheetData>
  <mergeCells count="29">
    <mergeCell ref="AE3:AE4"/>
    <mergeCell ref="Y3:Y4"/>
    <mergeCell ref="AB3:AB4"/>
    <mergeCell ref="AA3:AA4"/>
    <mergeCell ref="J3:J4"/>
    <mergeCell ref="S3:S4"/>
    <mergeCell ref="L3:L4"/>
    <mergeCell ref="K3:K4"/>
    <mergeCell ref="X3:X4"/>
    <mergeCell ref="W3:W4"/>
    <mergeCell ref="V3:V4"/>
    <mergeCell ref="U3:U4"/>
    <mergeCell ref="T3:T4"/>
    <mergeCell ref="AD3:AD4"/>
    <mergeCell ref="AC3:AC4"/>
    <mergeCell ref="Z3:Z4"/>
    <mergeCell ref="C3:C4"/>
    <mergeCell ref="D3:D4"/>
    <mergeCell ref="E3:E4"/>
    <mergeCell ref="F3:F4"/>
    <mergeCell ref="R3:R4"/>
    <mergeCell ref="I3:I4"/>
    <mergeCell ref="M3:M4"/>
    <mergeCell ref="H3:H4"/>
    <mergeCell ref="O3:O4"/>
    <mergeCell ref="N3:N4"/>
    <mergeCell ref="Q3:Q4"/>
    <mergeCell ref="P3:P4"/>
    <mergeCell ref="G3:G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A319"/>
  <sheetViews>
    <sheetView tabSelected="1" zoomScale="78" zoomScaleNormal="78" workbookViewId="0">
      <pane xSplit="2" ySplit="5" topLeftCell="LX6" activePane="bottomRight" state="frozen"/>
      <selection activeCell="B58" sqref="B58"/>
      <selection pane="topRight" activeCell="B58" sqref="B58"/>
      <selection pane="bottomLeft" activeCell="B58" sqref="B58"/>
      <selection pane="bottomRight" activeCell="B7" sqref="B7"/>
    </sheetView>
  </sheetViews>
  <sheetFormatPr baseColWidth="10" defaultColWidth="11.6640625" defaultRowHeight="16"/>
  <cols>
    <col min="1" max="1" width="9.33203125" style="70" customWidth="1"/>
    <col min="2" max="2" width="69.33203125" style="3" bestFit="1" customWidth="1"/>
    <col min="3" max="158" width="10.6640625" style="3" customWidth="1"/>
    <col min="159" max="194" width="9.6640625" style="3" customWidth="1"/>
    <col min="195" max="254" width="10.33203125" style="3" customWidth="1"/>
    <col min="255" max="259" width="11.6640625" style="3"/>
    <col min="260" max="260" width="11.6640625" style="3" customWidth="1"/>
    <col min="261" max="262" width="11.6640625" style="3"/>
    <col min="263" max="263" width="11.6640625" style="3" customWidth="1"/>
    <col min="264" max="264" width="11.6640625" style="3"/>
    <col min="265" max="265" width="11.6640625" style="3" customWidth="1"/>
    <col min="266" max="266" width="11.6640625" style="3"/>
    <col min="267" max="267" width="11.6640625" style="3" customWidth="1"/>
    <col min="268" max="275" width="11.6640625" style="3"/>
    <col min="276" max="276" width="11.6640625" style="3" customWidth="1"/>
    <col min="277" max="278" width="11.6640625" style="3"/>
    <col min="279" max="279" width="11.6640625" style="3" customWidth="1"/>
    <col min="280" max="285" width="11.6640625" style="3"/>
    <col min="286" max="286" width="11.6640625" style="3" customWidth="1"/>
    <col min="287" max="289" width="11.6640625" style="3"/>
    <col min="290" max="291" width="11.6640625" style="3" customWidth="1"/>
    <col min="292" max="351" width="11.6640625" style="3"/>
    <col min="366" max="16384" width="11.6640625" style="3"/>
  </cols>
  <sheetData>
    <row r="1" spans="1:351" ht="18">
      <c r="B1" s="1" t="s">
        <v>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JH1" s="139"/>
      <c r="LA1" s="139"/>
    </row>
    <row r="2" spans="1:35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KG2" s="139"/>
      <c r="KH2" s="139"/>
      <c r="KI2" s="139"/>
      <c r="KO2" s="139"/>
      <c r="KP2" s="139"/>
      <c r="KQ2" s="139"/>
      <c r="KR2" s="139"/>
      <c r="KS2" s="139"/>
      <c r="KT2" s="139"/>
      <c r="KU2" s="139"/>
      <c r="LA2" s="139"/>
      <c r="LT2" s="139"/>
    </row>
    <row r="3" spans="1:351" ht="20.5" customHeight="1">
      <c r="A3" s="70" t="s">
        <v>34</v>
      </c>
      <c r="B3" s="9" t="s">
        <v>0</v>
      </c>
      <c r="C3" s="27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11" t="s">
        <v>2</v>
      </c>
      <c r="P3" s="12"/>
      <c r="Q3" s="14"/>
      <c r="R3" s="15"/>
      <c r="S3" s="15"/>
      <c r="T3" s="15"/>
      <c r="U3" s="15"/>
      <c r="V3" s="15"/>
      <c r="W3" s="15"/>
      <c r="X3" s="15"/>
      <c r="Y3" s="15"/>
      <c r="Z3" s="16"/>
      <c r="AA3" s="31" t="s">
        <v>3</v>
      </c>
      <c r="AB3" s="32"/>
      <c r="AC3" s="33"/>
      <c r="AD3" s="33"/>
      <c r="AE3" s="32"/>
      <c r="AF3" s="32"/>
      <c r="AG3" s="32"/>
      <c r="AH3" s="32"/>
      <c r="AI3" s="32"/>
      <c r="AJ3" s="32"/>
      <c r="AK3" s="32"/>
      <c r="AL3" s="34"/>
      <c r="AM3" s="17">
        <v>1999</v>
      </c>
      <c r="AN3" s="15"/>
      <c r="AO3" s="14"/>
      <c r="AP3" s="14"/>
      <c r="AQ3" s="15"/>
      <c r="AR3" s="15"/>
      <c r="AS3" s="15"/>
      <c r="AT3" s="15"/>
      <c r="AU3" s="15"/>
      <c r="AV3" s="15"/>
      <c r="AW3" s="15"/>
      <c r="AX3" s="16"/>
      <c r="AY3" s="36">
        <v>2000</v>
      </c>
      <c r="AZ3" s="37"/>
      <c r="BA3" s="38"/>
      <c r="BB3" s="38"/>
      <c r="BC3" s="37"/>
      <c r="BD3" s="37"/>
      <c r="BE3" s="37"/>
      <c r="BF3" s="37"/>
      <c r="BG3" s="37"/>
      <c r="BH3" s="37"/>
      <c r="BI3" s="37"/>
      <c r="BJ3" s="39"/>
      <c r="BK3" s="41">
        <v>2001</v>
      </c>
      <c r="BL3" s="42"/>
      <c r="BM3" s="43"/>
      <c r="BN3" s="43"/>
      <c r="BO3" s="42"/>
      <c r="BP3" s="42"/>
      <c r="BQ3" s="42"/>
      <c r="BR3" s="42"/>
      <c r="BS3" s="42"/>
      <c r="BT3" s="42"/>
      <c r="BU3" s="42"/>
      <c r="BV3" s="44"/>
      <c r="BW3" s="48">
        <v>2002</v>
      </c>
      <c r="BX3" s="49"/>
      <c r="BY3" s="50"/>
      <c r="BZ3" s="50"/>
      <c r="CA3" s="49"/>
      <c r="CB3" s="49"/>
      <c r="CC3" s="49"/>
      <c r="CD3" s="49"/>
      <c r="CE3" s="49"/>
      <c r="CF3" s="49"/>
      <c r="CG3" s="49"/>
      <c r="CH3" s="51"/>
      <c r="CI3" s="53">
        <v>2003</v>
      </c>
      <c r="CJ3" s="54"/>
      <c r="CK3" s="55"/>
      <c r="CL3" s="55"/>
      <c r="CM3" s="54"/>
      <c r="CN3" s="54"/>
      <c r="CO3" s="54"/>
      <c r="CP3" s="54"/>
      <c r="CQ3" s="54"/>
      <c r="CR3" s="54"/>
      <c r="CS3" s="54"/>
      <c r="CT3" s="56"/>
      <c r="CU3" s="58">
        <v>2004</v>
      </c>
      <c r="CV3" s="59"/>
      <c r="CW3" s="60"/>
      <c r="CX3" s="60"/>
      <c r="CY3" s="59"/>
      <c r="CZ3" s="59"/>
      <c r="DA3" s="59"/>
      <c r="DB3" s="59"/>
      <c r="DC3" s="59"/>
      <c r="DD3" s="59"/>
      <c r="DE3" s="59"/>
      <c r="DF3" s="61"/>
      <c r="DG3" s="63">
        <v>2005</v>
      </c>
      <c r="DH3" s="64"/>
      <c r="DI3" s="65"/>
      <c r="DJ3" s="65"/>
      <c r="DK3" s="64"/>
      <c r="DL3" s="64"/>
      <c r="DM3" s="64"/>
      <c r="DN3" s="64"/>
      <c r="DO3" s="64"/>
      <c r="DP3" s="64"/>
      <c r="DQ3" s="64"/>
      <c r="DR3" s="66"/>
      <c r="DS3" s="72">
        <v>2006</v>
      </c>
      <c r="DT3" s="73"/>
      <c r="DU3" s="74"/>
      <c r="DV3" s="74"/>
      <c r="DW3" s="73"/>
      <c r="DX3" s="73"/>
      <c r="DY3" s="73"/>
      <c r="DZ3" s="73"/>
      <c r="EA3" s="73"/>
      <c r="EB3" s="73"/>
      <c r="EC3" s="73"/>
      <c r="ED3" s="75"/>
      <c r="EE3" s="80">
        <v>2007</v>
      </c>
      <c r="EF3" s="81"/>
      <c r="EG3" s="82"/>
      <c r="EH3" s="82"/>
      <c r="EI3" s="81"/>
      <c r="EJ3" s="81"/>
      <c r="EK3" s="81"/>
      <c r="EL3" s="81"/>
      <c r="EM3" s="81"/>
      <c r="EN3" s="81"/>
      <c r="EO3" s="81"/>
      <c r="EP3" s="83"/>
      <c r="EQ3" s="86">
        <v>2008</v>
      </c>
      <c r="ER3" s="87"/>
      <c r="ES3" s="88"/>
      <c r="ET3" s="88"/>
      <c r="EU3" s="87"/>
      <c r="EV3" s="87"/>
      <c r="EW3" s="87"/>
      <c r="EX3" s="87"/>
      <c r="EY3" s="87"/>
      <c r="EZ3" s="87"/>
      <c r="FA3" s="87"/>
      <c r="FB3" s="89"/>
      <c r="FC3" s="91">
        <v>2009</v>
      </c>
      <c r="FD3" s="92"/>
      <c r="FE3" s="93"/>
      <c r="FF3" s="93"/>
      <c r="FG3" s="92"/>
      <c r="FH3" s="92"/>
      <c r="FI3" s="92"/>
      <c r="FJ3" s="92"/>
      <c r="FK3" s="92"/>
      <c r="FL3" s="92"/>
      <c r="FM3" s="92"/>
      <c r="FN3" s="94"/>
      <c r="FO3" s="97">
        <v>2010</v>
      </c>
      <c r="FP3" s="98"/>
      <c r="FQ3" s="99"/>
      <c r="FR3" s="99"/>
      <c r="FS3" s="98"/>
      <c r="FT3" s="98"/>
      <c r="FU3" s="98"/>
      <c r="FV3" s="98"/>
      <c r="FW3" s="98"/>
      <c r="FX3" s="98"/>
      <c r="FY3" s="98"/>
      <c r="FZ3" s="100"/>
      <c r="GA3" s="102">
        <v>2011</v>
      </c>
      <c r="GB3" s="103"/>
      <c r="GC3" s="104"/>
      <c r="GD3" s="104"/>
      <c r="GE3" s="103"/>
      <c r="GF3" s="103"/>
      <c r="GG3" s="103"/>
      <c r="GH3" s="103"/>
      <c r="GI3" s="103"/>
      <c r="GJ3" s="103"/>
      <c r="GK3" s="103"/>
      <c r="GL3" s="105"/>
      <c r="GM3" s="107">
        <v>2012</v>
      </c>
      <c r="GN3" s="108"/>
      <c r="GO3" s="109"/>
      <c r="GP3" s="109"/>
      <c r="GQ3" s="108"/>
      <c r="GR3" s="108"/>
      <c r="GS3" s="108"/>
      <c r="GT3" s="108"/>
      <c r="GU3" s="108"/>
      <c r="GV3" s="108"/>
      <c r="GW3" s="108"/>
      <c r="GX3" s="110"/>
      <c r="GY3" s="113">
        <v>2013</v>
      </c>
      <c r="GZ3" s="114"/>
      <c r="HA3" s="115"/>
      <c r="HB3" s="115"/>
      <c r="HC3" s="114"/>
      <c r="HD3" s="114"/>
      <c r="HE3" s="114"/>
      <c r="HF3" s="114"/>
      <c r="HG3" s="114"/>
      <c r="HH3" s="114"/>
      <c r="HI3" s="114"/>
      <c r="HJ3" s="116"/>
      <c r="HK3" s="118">
        <v>2014</v>
      </c>
      <c r="HL3" s="119"/>
      <c r="HM3" s="120"/>
      <c r="HN3" s="120"/>
      <c r="HO3" s="119"/>
      <c r="HP3" s="119"/>
      <c r="HQ3" s="119"/>
      <c r="HR3" s="119"/>
      <c r="HS3" s="119"/>
      <c r="HT3" s="119"/>
      <c r="HU3" s="119"/>
      <c r="HV3" s="121"/>
      <c r="HW3" s="123">
        <v>2015</v>
      </c>
      <c r="HX3" s="124"/>
      <c r="HY3" s="125"/>
      <c r="HZ3" s="125"/>
      <c r="IA3" s="124"/>
      <c r="IB3" s="124"/>
      <c r="IC3" s="124"/>
      <c r="ID3" s="124"/>
      <c r="IE3" s="124"/>
      <c r="IF3" s="124"/>
      <c r="IG3" s="124"/>
      <c r="IH3" s="126"/>
      <c r="II3" s="129">
        <v>2016</v>
      </c>
      <c r="IJ3" s="130"/>
      <c r="IK3" s="131"/>
      <c r="IL3" s="131"/>
      <c r="IM3" s="130"/>
      <c r="IN3" s="130"/>
      <c r="IO3" s="130"/>
      <c r="IP3" s="130"/>
      <c r="IQ3" s="130"/>
      <c r="IR3" s="130"/>
      <c r="IS3" s="130"/>
      <c r="IT3" s="132"/>
      <c r="IU3" s="134">
        <v>2017</v>
      </c>
      <c r="IV3" s="135"/>
      <c r="IW3" s="136"/>
      <c r="IX3" s="136"/>
      <c r="IY3" s="135"/>
      <c r="IZ3" s="135"/>
      <c r="JA3" s="135"/>
      <c r="JB3" s="135"/>
      <c r="JC3" s="135"/>
      <c r="JD3" s="135"/>
      <c r="JE3" s="135"/>
      <c r="JF3" s="137"/>
      <c r="JG3" s="107">
        <v>2018</v>
      </c>
      <c r="JH3" s="108"/>
      <c r="JI3" s="109"/>
      <c r="JJ3" s="109"/>
      <c r="JK3" s="108"/>
      <c r="JL3" s="108"/>
      <c r="JM3" s="108"/>
      <c r="JN3" s="108"/>
      <c r="JO3" s="108"/>
      <c r="JP3" s="108"/>
      <c r="JQ3" s="108"/>
      <c r="JR3" s="110"/>
      <c r="JS3" s="140">
        <v>2019</v>
      </c>
      <c r="JT3" s="141"/>
      <c r="JU3" s="142"/>
      <c r="JV3" s="142"/>
      <c r="JW3" s="141"/>
      <c r="JX3" s="141"/>
      <c r="JY3" s="141"/>
      <c r="JZ3" s="141"/>
      <c r="KA3" s="141"/>
      <c r="KB3" s="141"/>
      <c r="KC3" s="141"/>
      <c r="KD3" s="143"/>
      <c r="KE3" s="145">
        <v>2020</v>
      </c>
      <c r="KF3" s="146"/>
      <c r="KG3" s="147"/>
      <c r="KH3" s="147"/>
      <c r="KI3" s="146"/>
      <c r="KJ3" s="146"/>
      <c r="KK3" s="146"/>
      <c r="KL3" s="146"/>
      <c r="KM3" s="146"/>
      <c r="KN3" s="146"/>
      <c r="KO3" s="146"/>
      <c r="KP3" s="148"/>
      <c r="KQ3" s="150">
        <v>2021</v>
      </c>
      <c r="KR3" s="151"/>
      <c r="KS3" s="152"/>
      <c r="KT3" s="152"/>
      <c r="KU3" s="151"/>
      <c r="KV3" s="151"/>
      <c r="KW3" s="151"/>
      <c r="KX3" s="151"/>
      <c r="KY3" s="151"/>
      <c r="KZ3" s="151"/>
      <c r="LA3" s="151"/>
      <c r="LB3" s="153"/>
      <c r="LC3" s="155">
        <v>2022</v>
      </c>
      <c r="LD3" s="156"/>
      <c r="LE3" s="157"/>
      <c r="LF3" s="157"/>
      <c r="LG3" s="156"/>
      <c r="LH3" s="156"/>
      <c r="LI3" s="156"/>
      <c r="LJ3" s="156"/>
      <c r="LK3" s="156"/>
      <c r="LL3" s="156"/>
      <c r="LM3" s="156"/>
      <c r="LN3" s="158"/>
      <c r="LO3" s="160">
        <v>2023</v>
      </c>
      <c r="LP3" s="161"/>
      <c r="LQ3" s="162"/>
      <c r="LR3" s="162"/>
      <c r="LS3" s="161"/>
      <c r="LT3" s="161"/>
      <c r="LU3" s="161"/>
      <c r="LV3" s="161"/>
      <c r="LW3" s="161"/>
      <c r="LX3" s="161"/>
      <c r="LY3" s="161"/>
      <c r="LZ3" s="163"/>
      <c r="MA3" s="166">
        <v>2024</v>
      </c>
      <c r="MB3" s="167"/>
      <c r="MC3" s="168"/>
      <c r="MD3" s="168"/>
      <c r="ME3" s="167"/>
      <c r="MF3" s="167"/>
      <c r="MG3" s="167"/>
      <c r="MH3" s="167"/>
      <c r="MI3" s="167"/>
      <c r="MJ3" s="167"/>
      <c r="MK3" s="167"/>
      <c r="ML3" s="169"/>
    </row>
    <row r="4" spans="1:351">
      <c r="B4" s="10" t="s">
        <v>4</v>
      </c>
      <c r="C4" s="30">
        <v>1</v>
      </c>
      <c r="D4" s="30">
        <v>2</v>
      </c>
      <c r="E4" s="30">
        <v>3</v>
      </c>
      <c r="F4" s="30">
        <v>4</v>
      </c>
      <c r="G4" s="30">
        <v>5</v>
      </c>
      <c r="H4" s="30">
        <v>6</v>
      </c>
      <c r="I4" s="30">
        <v>7</v>
      </c>
      <c r="J4" s="30">
        <v>8</v>
      </c>
      <c r="K4" s="30">
        <v>9</v>
      </c>
      <c r="L4" s="30">
        <v>10</v>
      </c>
      <c r="M4" s="30">
        <v>11</v>
      </c>
      <c r="N4" s="30">
        <v>12</v>
      </c>
      <c r="O4" s="13">
        <v>1</v>
      </c>
      <c r="P4" s="13">
        <v>2</v>
      </c>
      <c r="Q4" s="13">
        <v>3</v>
      </c>
      <c r="R4" s="13">
        <v>4</v>
      </c>
      <c r="S4" s="13">
        <v>5</v>
      </c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13">
        <v>11</v>
      </c>
      <c r="Z4" s="13">
        <v>12</v>
      </c>
      <c r="AA4" s="35">
        <v>1</v>
      </c>
      <c r="AB4" s="35">
        <v>2</v>
      </c>
      <c r="AC4" s="35">
        <v>3</v>
      </c>
      <c r="AD4" s="35">
        <v>4</v>
      </c>
      <c r="AE4" s="35">
        <v>5</v>
      </c>
      <c r="AF4" s="35">
        <v>6</v>
      </c>
      <c r="AG4" s="35">
        <v>7</v>
      </c>
      <c r="AH4" s="35">
        <v>8</v>
      </c>
      <c r="AI4" s="35">
        <v>9</v>
      </c>
      <c r="AJ4" s="35">
        <v>10</v>
      </c>
      <c r="AK4" s="35">
        <v>11</v>
      </c>
      <c r="AL4" s="35">
        <v>12</v>
      </c>
      <c r="AM4" s="13">
        <v>1</v>
      </c>
      <c r="AN4" s="13">
        <v>2</v>
      </c>
      <c r="AO4" s="13">
        <v>3</v>
      </c>
      <c r="AP4" s="13">
        <v>4</v>
      </c>
      <c r="AQ4" s="13">
        <v>5</v>
      </c>
      <c r="AR4" s="13">
        <v>6</v>
      </c>
      <c r="AS4" s="13">
        <v>7</v>
      </c>
      <c r="AT4" s="13">
        <v>8</v>
      </c>
      <c r="AU4" s="13">
        <v>9</v>
      </c>
      <c r="AV4" s="13">
        <v>10</v>
      </c>
      <c r="AW4" s="13">
        <v>11</v>
      </c>
      <c r="AX4" s="13">
        <v>12</v>
      </c>
      <c r="AY4" s="40">
        <v>1</v>
      </c>
      <c r="AZ4" s="40">
        <v>2</v>
      </c>
      <c r="BA4" s="40">
        <v>3</v>
      </c>
      <c r="BB4" s="40">
        <v>4</v>
      </c>
      <c r="BC4" s="40">
        <v>5</v>
      </c>
      <c r="BD4" s="40">
        <v>6</v>
      </c>
      <c r="BE4" s="40">
        <v>7</v>
      </c>
      <c r="BF4" s="40">
        <v>8</v>
      </c>
      <c r="BG4" s="40">
        <v>9</v>
      </c>
      <c r="BH4" s="40">
        <v>10</v>
      </c>
      <c r="BI4" s="40">
        <v>11</v>
      </c>
      <c r="BJ4" s="40">
        <v>12</v>
      </c>
      <c r="BK4" s="45">
        <v>1</v>
      </c>
      <c r="BL4" s="45">
        <v>2</v>
      </c>
      <c r="BM4" s="45">
        <v>3</v>
      </c>
      <c r="BN4" s="45">
        <v>4</v>
      </c>
      <c r="BO4" s="45">
        <v>5</v>
      </c>
      <c r="BP4" s="45">
        <v>6</v>
      </c>
      <c r="BQ4" s="45">
        <v>7</v>
      </c>
      <c r="BR4" s="45">
        <v>8</v>
      </c>
      <c r="BS4" s="45">
        <v>9</v>
      </c>
      <c r="BT4" s="45">
        <v>10</v>
      </c>
      <c r="BU4" s="45">
        <v>11</v>
      </c>
      <c r="BV4" s="45">
        <v>12</v>
      </c>
      <c r="BW4" s="52">
        <v>1</v>
      </c>
      <c r="BX4" s="52">
        <v>2</v>
      </c>
      <c r="BY4" s="52">
        <v>3</v>
      </c>
      <c r="BZ4" s="52">
        <v>4</v>
      </c>
      <c r="CA4" s="52">
        <v>5</v>
      </c>
      <c r="CB4" s="52">
        <v>6</v>
      </c>
      <c r="CC4" s="52">
        <v>7</v>
      </c>
      <c r="CD4" s="52">
        <v>8</v>
      </c>
      <c r="CE4" s="52">
        <v>9</v>
      </c>
      <c r="CF4" s="52">
        <v>10</v>
      </c>
      <c r="CG4" s="52">
        <v>11</v>
      </c>
      <c r="CH4" s="52">
        <v>12</v>
      </c>
      <c r="CI4" s="57">
        <v>1</v>
      </c>
      <c r="CJ4" s="57">
        <v>2</v>
      </c>
      <c r="CK4" s="57">
        <v>3</v>
      </c>
      <c r="CL4" s="57">
        <v>4</v>
      </c>
      <c r="CM4" s="57">
        <v>5</v>
      </c>
      <c r="CN4" s="57">
        <v>6</v>
      </c>
      <c r="CO4" s="57">
        <v>7</v>
      </c>
      <c r="CP4" s="57">
        <v>8</v>
      </c>
      <c r="CQ4" s="57">
        <v>9</v>
      </c>
      <c r="CR4" s="57">
        <v>10</v>
      </c>
      <c r="CS4" s="57">
        <v>11</v>
      </c>
      <c r="CT4" s="57">
        <v>12</v>
      </c>
      <c r="CU4" s="62">
        <v>1</v>
      </c>
      <c r="CV4" s="62">
        <v>2</v>
      </c>
      <c r="CW4" s="62">
        <v>3</v>
      </c>
      <c r="CX4" s="62">
        <v>4</v>
      </c>
      <c r="CY4" s="62">
        <v>5</v>
      </c>
      <c r="CZ4" s="62">
        <v>6</v>
      </c>
      <c r="DA4" s="62">
        <v>7</v>
      </c>
      <c r="DB4" s="62">
        <v>8</v>
      </c>
      <c r="DC4" s="62">
        <v>9</v>
      </c>
      <c r="DD4" s="62">
        <v>10</v>
      </c>
      <c r="DE4" s="62">
        <v>11</v>
      </c>
      <c r="DF4" s="62">
        <v>12</v>
      </c>
      <c r="DG4" s="67">
        <v>1</v>
      </c>
      <c r="DH4" s="67">
        <v>2</v>
      </c>
      <c r="DI4" s="67">
        <v>3</v>
      </c>
      <c r="DJ4" s="67">
        <v>4</v>
      </c>
      <c r="DK4" s="67">
        <v>5</v>
      </c>
      <c r="DL4" s="67">
        <v>6</v>
      </c>
      <c r="DM4" s="67">
        <v>7</v>
      </c>
      <c r="DN4" s="67">
        <v>8</v>
      </c>
      <c r="DO4" s="67">
        <v>9</v>
      </c>
      <c r="DP4" s="67">
        <v>10</v>
      </c>
      <c r="DQ4" s="67">
        <v>11</v>
      </c>
      <c r="DR4" s="67">
        <v>12</v>
      </c>
      <c r="DS4" s="76">
        <v>1</v>
      </c>
      <c r="DT4" s="76">
        <v>2</v>
      </c>
      <c r="DU4" s="76">
        <v>3</v>
      </c>
      <c r="DV4" s="76">
        <v>4</v>
      </c>
      <c r="DW4" s="76">
        <v>5</v>
      </c>
      <c r="DX4" s="76">
        <v>6</v>
      </c>
      <c r="DY4" s="76">
        <v>7</v>
      </c>
      <c r="DZ4" s="76">
        <v>8</v>
      </c>
      <c r="EA4" s="76">
        <v>9</v>
      </c>
      <c r="EB4" s="76">
        <v>10</v>
      </c>
      <c r="EC4" s="76">
        <v>11</v>
      </c>
      <c r="ED4" s="76">
        <v>12</v>
      </c>
      <c r="EE4" s="84">
        <v>1</v>
      </c>
      <c r="EF4" s="84">
        <v>2</v>
      </c>
      <c r="EG4" s="84">
        <v>3</v>
      </c>
      <c r="EH4" s="84">
        <v>4</v>
      </c>
      <c r="EI4" s="84">
        <v>5</v>
      </c>
      <c r="EJ4" s="84">
        <v>6</v>
      </c>
      <c r="EK4" s="84">
        <v>7</v>
      </c>
      <c r="EL4" s="84">
        <v>8</v>
      </c>
      <c r="EM4" s="84">
        <v>9</v>
      </c>
      <c r="EN4" s="84">
        <v>10</v>
      </c>
      <c r="EO4" s="84">
        <v>11</v>
      </c>
      <c r="EP4" s="84">
        <v>12</v>
      </c>
      <c r="EQ4" s="90">
        <v>1</v>
      </c>
      <c r="ER4" s="90">
        <v>2</v>
      </c>
      <c r="ES4" s="90">
        <v>3</v>
      </c>
      <c r="ET4" s="90">
        <v>4</v>
      </c>
      <c r="EU4" s="90">
        <v>5</v>
      </c>
      <c r="EV4" s="90">
        <v>6</v>
      </c>
      <c r="EW4" s="90">
        <v>7</v>
      </c>
      <c r="EX4" s="90">
        <v>8</v>
      </c>
      <c r="EY4" s="90">
        <v>9</v>
      </c>
      <c r="EZ4" s="90">
        <v>10</v>
      </c>
      <c r="FA4" s="90">
        <v>11</v>
      </c>
      <c r="FB4" s="90">
        <v>12</v>
      </c>
      <c r="FC4" s="95">
        <v>1</v>
      </c>
      <c r="FD4" s="95">
        <v>2</v>
      </c>
      <c r="FE4" s="95">
        <v>3</v>
      </c>
      <c r="FF4" s="95">
        <v>4</v>
      </c>
      <c r="FG4" s="95">
        <v>5</v>
      </c>
      <c r="FH4" s="95">
        <v>6</v>
      </c>
      <c r="FI4" s="95">
        <v>7</v>
      </c>
      <c r="FJ4" s="95">
        <v>8</v>
      </c>
      <c r="FK4" s="95">
        <v>9</v>
      </c>
      <c r="FL4" s="95">
        <v>10</v>
      </c>
      <c r="FM4" s="95">
        <v>11</v>
      </c>
      <c r="FN4" s="95">
        <v>12</v>
      </c>
      <c r="FO4" s="101">
        <v>1</v>
      </c>
      <c r="FP4" s="101">
        <v>2</v>
      </c>
      <c r="FQ4" s="101">
        <v>3</v>
      </c>
      <c r="FR4" s="101">
        <v>4</v>
      </c>
      <c r="FS4" s="101">
        <v>5</v>
      </c>
      <c r="FT4" s="101">
        <v>6</v>
      </c>
      <c r="FU4" s="101">
        <v>7</v>
      </c>
      <c r="FV4" s="101">
        <v>8</v>
      </c>
      <c r="FW4" s="101">
        <v>9</v>
      </c>
      <c r="FX4" s="101">
        <v>10</v>
      </c>
      <c r="FY4" s="101">
        <v>11</v>
      </c>
      <c r="FZ4" s="101">
        <v>12</v>
      </c>
      <c r="GA4" s="106">
        <v>1</v>
      </c>
      <c r="GB4" s="106">
        <v>2</v>
      </c>
      <c r="GC4" s="106">
        <v>3</v>
      </c>
      <c r="GD4" s="106">
        <v>4</v>
      </c>
      <c r="GE4" s="106">
        <v>5</v>
      </c>
      <c r="GF4" s="106">
        <v>6</v>
      </c>
      <c r="GG4" s="106">
        <v>7</v>
      </c>
      <c r="GH4" s="106">
        <v>8</v>
      </c>
      <c r="GI4" s="106">
        <v>9</v>
      </c>
      <c r="GJ4" s="106">
        <v>10</v>
      </c>
      <c r="GK4" s="106">
        <v>11</v>
      </c>
      <c r="GL4" s="106">
        <v>12</v>
      </c>
      <c r="GM4" s="111">
        <v>1</v>
      </c>
      <c r="GN4" s="111">
        <v>2</v>
      </c>
      <c r="GO4" s="111">
        <v>3</v>
      </c>
      <c r="GP4" s="111">
        <v>4</v>
      </c>
      <c r="GQ4" s="111">
        <v>5</v>
      </c>
      <c r="GR4" s="111">
        <v>6</v>
      </c>
      <c r="GS4" s="111">
        <v>7</v>
      </c>
      <c r="GT4" s="111">
        <v>8</v>
      </c>
      <c r="GU4" s="111">
        <v>9</v>
      </c>
      <c r="GV4" s="111">
        <v>10</v>
      </c>
      <c r="GW4" s="111">
        <v>11</v>
      </c>
      <c r="GX4" s="111">
        <v>12</v>
      </c>
      <c r="GY4" s="117">
        <v>1</v>
      </c>
      <c r="GZ4" s="117">
        <v>2</v>
      </c>
      <c r="HA4" s="117">
        <v>3</v>
      </c>
      <c r="HB4" s="117">
        <v>4</v>
      </c>
      <c r="HC4" s="117">
        <v>5</v>
      </c>
      <c r="HD4" s="117">
        <v>6</v>
      </c>
      <c r="HE4" s="117">
        <v>7</v>
      </c>
      <c r="HF4" s="117">
        <v>8</v>
      </c>
      <c r="HG4" s="117">
        <v>9</v>
      </c>
      <c r="HH4" s="117">
        <v>10</v>
      </c>
      <c r="HI4" s="117">
        <v>11</v>
      </c>
      <c r="HJ4" s="117">
        <v>12</v>
      </c>
      <c r="HK4" s="122">
        <v>1</v>
      </c>
      <c r="HL4" s="122">
        <v>2</v>
      </c>
      <c r="HM4" s="122">
        <v>3</v>
      </c>
      <c r="HN4" s="122">
        <v>4</v>
      </c>
      <c r="HO4" s="122">
        <v>5</v>
      </c>
      <c r="HP4" s="122">
        <v>6</v>
      </c>
      <c r="HQ4" s="122">
        <v>7</v>
      </c>
      <c r="HR4" s="122">
        <v>8</v>
      </c>
      <c r="HS4" s="122">
        <v>9</v>
      </c>
      <c r="HT4" s="122">
        <v>10</v>
      </c>
      <c r="HU4" s="122">
        <v>11</v>
      </c>
      <c r="HV4" s="122">
        <v>12</v>
      </c>
      <c r="HW4" s="127">
        <v>1</v>
      </c>
      <c r="HX4" s="127">
        <v>2</v>
      </c>
      <c r="HY4" s="127">
        <v>3</v>
      </c>
      <c r="HZ4" s="127">
        <v>4</v>
      </c>
      <c r="IA4" s="127">
        <v>5</v>
      </c>
      <c r="IB4" s="127">
        <v>6</v>
      </c>
      <c r="IC4" s="127">
        <v>7</v>
      </c>
      <c r="ID4" s="127">
        <v>8</v>
      </c>
      <c r="IE4" s="127">
        <v>9</v>
      </c>
      <c r="IF4" s="127">
        <v>10</v>
      </c>
      <c r="IG4" s="127">
        <v>11</v>
      </c>
      <c r="IH4" s="127">
        <v>12</v>
      </c>
      <c r="II4" s="133">
        <v>1</v>
      </c>
      <c r="IJ4" s="133">
        <v>2</v>
      </c>
      <c r="IK4" s="133">
        <v>3</v>
      </c>
      <c r="IL4" s="133">
        <v>4</v>
      </c>
      <c r="IM4" s="133">
        <v>5</v>
      </c>
      <c r="IN4" s="133">
        <v>6</v>
      </c>
      <c r="IO4" s="133">
        <v>7</v>
      </c>
      <c r="IP4" s="133">
        <v>8</v>
      </c>
      <c r="IQ4" s="133">
        <v>9</v>
      </c>
      <c r="IR4" s="133">
        <v>10</v>
      </c>
      <c r="IS4" s="133">
        <v>11</v>
      </c>
      <c r="IT4" s="133">
        <v>12</v>
      </c>
      <c r="IU4" s="138">
        <v>1</v>
      </c>
      <c r="IV4" s="138">
        <v>2</v>
      </c>
      <c r="IW4" s="138">
        <v>3</v>
      </c>
      <c r="IX4" s="138">
        <v>4</v>
      </c>
      <c r="IY4" s="138">
        <v>5</v>
      </c>
      <c r="IZ4" s="138">
        <v>6</v>
      </c>
      <c r="JA4" s="138">
        <v>7</v>
      </c>
      <c r="JB4" s="138">
        <v>8</v>
      </c>
      <c r="JC4" s="138">
        <v>9</v>
      </c>
      <c r="JD4" s="138">
        <v>10</v>
      </c>
      <c r="JE4" s="138">
        <v>11</v>
      </c>
      <c r="JF4" s="138">
        <v>12</v>
      </c>
      <c r="JG4" s="111">
        <v>1</v>
      </c>
      <c r="JH4" s="111">
        <v>2</v>
      </c>
      <c r="JI4" s="111">
        <v>3</v>
      </c>
      <c r="JJ4" s="111">
        <v>4</v>
      </c>
      <c r="JK4" s="111">
        <v>5</v>
      </c>
      <c r="JL4" s="111">
        <v>6</v>
      </c>
      <c r="JM4" s="111">
        <v>7</v>
      </c>
      <c r="JN4" s="111">
        <v>8</v>
      </c>
      <c r="JO4" s="111">
        <v>9</v>
      </c>
      <c r="JP4" s="111">
        <v>10</v>
      </c>
      <c r="JQ4" s="111">
        <v>11</v>
      </c>
      <c r="JR4" s="111">
        <v>12</v>
      </c>
      <c r="JS4" s="144">
        <v>1</v>
      </c>
      <c r="JT4" s="144">
        <v>2</v>
      </c>
      <c r="JU4" s="144">
        <v>3</v>
      </c>
      <c r="JV4" s="144">
        <v>4</v>
      </c>
      <c r="JW4" s="144">
        <v>5</v>
      </c>
      <c r="JX4" s="144">
        <v>6</v>
      </c>
      <c r="JY4" s="144">
        <v>7</v>
      </c>
      <c r="JZ4" s="144">
        <v>8</v>
      </c>
      <c r="KA4" s="144">
        <v>9</v>
      </c>
      <c r="KB4" s="144">
        <v>10</v>
      </c>
      <c r="KC4" s="144">
        <v>11</v>
      </c>
      <c r="KD4" s="144">
        <v>12</v>
      </c>
      <c r="KE4" s="149">
        <v>1</v>
      </c>
      <c r="KF4" s="149">
        <v>2</v>
      </c>
      <c r="KG4" s="149">
        <v>3</v>
      </c>
      <c r="KH4" s="149">
        <v>4</v>
      </c>
      <c r="KI4" s="149">
        <v>5</v>
      </c>
      <c r="KJ4" s="149">
        <v>6</v>
      </c>
      <c r="KK4" s="149">
        <v>7</v>
      </c>
      <c r="KL4" s="149">
        <v>8</v>
      </c>
      <c r="KM4" s="149">
        <v>9</v>
      </c>
      <c r="KN4" s="149">
        <v>10</v>
      </c>
      <c r="KO4" s="149">
        <v>11</v>
      </c>
      <c r="KP4" s="149">
        <v>12</v>
      </c>
      <c r="KQ4" s="154">
        <v>1</v>
      </c>
      <c r="KR4" s="154">
        <v>2</v>
      </c>
      <c r="KS4" s="154">
        <v>3</v>
      </c>
      <c r="KT4" s="154">
        <v>4</v>
      </c>
      <c r="KU4" s="154">
        <v>5</v>
      </c>
      <c r="KV4" s="154">
        <v>6</v>
      </c>
      <c r="KW4" s="154">
        <v>7</v>
      </c>
      <c r="KX4" s="154">
        <v>8</v>
      </c>
      <c r="KY4" s="154">
        <v>9</v>
      </c>
      <c r="KZ4" s="154">
        <v>10</v>
      </c>
      <c r="LA4" s="154">
        <v>11</v>
      </c>
      <c r="LB4" s="154">
        <v>12</v>
      </c>
      <c r="LC4" s="159">
        <v>1</v>
      </c>
      <c r="LD4" s="159">
        <v>2</v>
      </c>
      <c r="LE4" s="159">
        <v>3</v>
      </c>
      <c r="LF4" s="159">
        <v>4</v>
      </c>
      <c r="LG4" s="159">
        <v>5</v>
      </c>
      <c r="LH4" s="159">
        <v>6</v>
      </c>
      <c r="LI4" s="159">
        <v>7</v>
      </c>
      <c r="LJ4" s="159">
        <v>8</v>
      </c>
      <c r="LK4" s="159">
        <v>9</v>
      </c>
      <c r="LL4" s="159">
        <v>10</v>
      </c>
      <c r="LM4" s="159">
        <v>11</v>
      </c>
      <c r="LN4" s="159">
        <v>12</v>
      </c>
      <c r="LO4" s="164">
        <v>1</v>
      </c>
      <c r="LP4" s="164">
        <v>2</v>
      </c>
      <c r="LQ4" s="164">
        <v>3</v>
      </c>
      <c r="LR4" s="164">
        <v>4</v>
      </c>
      <c r="LS4" s="164">
        <v>5</v>
      </c>
      <c r="LT4" s="164">
        <v>6</v>
      </c>
      <c r="LU4" s="164">
        <v>7</v>
      </c>
      <c r="LV4" s="164">
        <v>8</v>
      </c>
      <c r="LW4" s="164">
        <v>9</v>
      </c>
      <c r="LX4" s="164">
        <v>10</v>
      </c>
      <c r="LY4" s="164">
        <v>11</v>
      </c>
      <c r="LZ4" s="164">
        <v>12</v>
      </c>
      <c r="MA4" s="170">
        <v>1</v>
      </c>
      <c r="MB4" s="170">
        <v>2</v>
      </c>
      <c r="MC4" s="170">
        <v>3</v>
      </c>
      <c r="MD4" s="170">
        <v>4</v>
      </c>
      <c r="ME4" s="170">
        <v>5</v>
      </c>
      <c r="MF4" s="170">
        <v>6</v>
      </c>
      <c r="MG4" s="170">
        <v>7</v>
      </c>
      <c r="MH4" s="170">
        <v>8</v>
      </c>
      <c r="MI4" s="170">
        <v>9</v>
      </c>
      <c r="MJ4" s="170">
        <v>10</v>
      </c>
      <c r="MK4" s="170">
        <v>11</v>
      </c>
      <c r="ML4" s="170">
        <v>12</v>
      </c>
    </row>
    <row r="5" spans="1:351">
      <c r="BC5" s="25"/>
      <c r="BD5" s="25"/>
      <c r="BE5" s="25"/>
      <c r="BF5" s="25"/>
      <c r="BG5" s="25"/>
      <c r="BH5" s="25"/>
    </row>
    <row r="6" spans="1:351">
      <c r="B6" s="5" t="s">
        <v>5</v>
      </c>
      <c r="C6" s="6">
        <v>12697</v>
      </c>
      <c r="D6" s="6">
        <v>13663</v>
      </c>
      <c r="E6" s="6">
        <v>19004</v>
      </c>
      <c r="F6" s="6">
        <v>44019</v>
      </c>
      <c r="G6" s="6">
        <v>143151</v>
      </c>
      <c r="H6" s="6">
        <v>177177</v>
      </c>
      <c r="I6" s="6">
        <v>261762</v>
      </c>
      <c r="J6" s="6">
        <v>361518</v>
      </c>
      <c r="K6" s="6">
        <v>127626</v>
      </c>
      <c r="L6" s="6">
        <v>61675</v>
      </c>
      <c r="M6" s="6">
        <v>18165</v>
      </c>
      <c r="N6" s="6">
        <v>10166</v>
      </c>
      <c r="O6" s="6">
        <v>12673</v>
      </c>
      <c r="P6" s="6">
        <v>11755</v>
      </c>
      <c r="Q6" s="6">
        <v>20571</v>
      </c>
      <c r="R6" s="6">
        <v>38763</v>
      </c>
      <c r="S6" s="6">
        <v>160309</v>
      </c>
      <c r="T6" s="6">
        <f>139554-384</f>
        <v>139170</v>
      </c>
      <c r="U6" s="6">
        <v>234276</v>
      </c>
      <c r="V6" s="6">
        <v>355890</v>
      </c>
      <c r="W6" s="6">
        <v>135814</v>
      </c>
      <c r="X6" s="6">
        <v>54856</v>
      </c>
      <c r="Y6" s="6">
        <v>19721</v>
      </c>
      <c r="Z6" s="6">
        <v>11110</v>
      </c>
      <c r="AA6" s="6">
        <v>14140</v>
      </c>
      <c r="AB6" s="6">
        <v>14565</v>
      </c>
      <c r="AC6" s="6">
        <v>18740</v>
      </c>
      <c r="AD6" s="6">
        <v>50595</v>
      </c>
      <c r="AE6" s="7">
        <v>162784</v>
      </c>
      <c r="AF6" s="7">
        <v>205664</v>
      </c>
      <c r="AG6" s="7">
        <v>248279</v>
      </c>
      <c r="AH6" s="7">
        <v>370846</v>
      </c>
      <c r="AI6" s="6">
        <v>131641</v>
      </c>
      <c r="AJ6" s="6">
        <v>57040</v>
      </c>
      <c r="AK6" s="6">
        <v>19894</v>
      </c>
      <c r="AL6" s="6">
        <v>10200</v>
      </c>
      <c r="AM6" s="6">
        <v>14687</v>
      </c>
      <c r="AN6" s="6">
        <v>14566</v>
      </c>
      <c r="AO6" s="6">
        <v>21746</v>
      </c>
      <c r="AP6" s="6">
        <v>49579</v>
      </c>
      <c r="AQ6" s="6">
        <v>160266</v>
      </c>
      <c r="AR6" s="6">
        <v>195277</v>
      </c>
      <c r="AS6" s="6">
        <v>274798</v>
      </c>
      <c r="AT6" s="6">
        <v>376807</v>
      </c>
      <c r="AU6" s="6">
        <v>138713</v>
      </c>
      <c r="AV6" s="6">
        <v>61253</v>
      </c>
      <c r="AW6" s="6">
        <v>20549</v>
      </c>
      <c r="AX6" s="6">
        <v>15562</v>
      </c>
      <c r="AY6" s="6">
        <v>16391</v>
      </c>
      <c r="AZ6" s="6">
        <v>14855</v>
      </c>
      <c r="BA6" s="6">
        <v>20708</v>
      </c>
      <c r="BB6" s="6">
        <v>70765</v>
      </c>
      <c r="BC6" s="6">
        <v>139794</v>
      </c>
      <c r="BD6" s="6">
        <v>218897</v>
      </c>
      <c r="BE6" s="6">
        <f>SUM(BE7:BE40)</f>
        <v>274852</v>
      </c>
      <c r="BF6" s="6">
        <v>384433</v>
      </c>
      <c r="BG6" s="6">
        <v>139337</v>
      </c>
      <c r="BH6" s="6">
        <v>60646</v>
      </c>
      <c r="BI6" s="6">
        <v>24805</v>
      </c>
      <c r="BJ6" s="6">
        <v>13932</v>
      </c>
      <c r="BK6" s="6">
        <v>17023</v>
      </c>
      <c r="BL6" s="6">
        <v>15896</v>
      </c>
      <c r="BM6" s="6">
        <v>23798</v>
      </c>
      <c r="BN6" s="6">
        <v>75971</v>
      </c>
      <c r="BO6" s="6">
        <v>149551</v>
      </c>
      <c r="BP6" s="6">
        <v>207587</v>
      </c>
      <c r="BQ6" s="6">
        <f>291044+2390</f>
        <v>293434</v>
      </c>
      <c r="BR6" s="6">
        <f>384695+1004</f>
        <v>385699</v>
      </c>
      <c r="BS6" s="6">
        <v>127926</v>
      </c>
      <c r="BT6" s="6">
        <v>68415</v>
      </c>
      <c r="BU6" s="6">
        <v>30660</v>
      </c>
      <c r="BV6" s="6">
        <v>11832</v>
      </c>
      <c r="BW6" s="6">
        <v>17862</v>
      </c>
      <c r="BX6" s="6">
        <v>16511</v>
      </c>
      <c r="BY6" s="6">
        <v>29039</v>
      </c>
      <c r="BZ6" s="6">
        <v>60063</v>
      </c>
      <c r="CA6" s="6">
        <v>202764</v>
      </c>
      <c r="CB6" s="6">
        <v>177511</v>
      </c>
      <c r="CC6" s="19">
        <v>288266</v>
      </c>
      <c r="CD6" s="19">
        <v>369712</v>
      </c>
      <c r="CE6" s="19">
        <v>145931</v>
      </c>
      <c r="CF6" s="19">
        <v>62863</v>
      </c>
      <c r="CG6" s="19">
        <v>30897</v>
      </c>
      <c r="CH6" s="19">
        <v>12225</v>
      </c>
      <c r="CI6" s="19">
        <v>15817</v>
      </c>
      <c r="CJ6" s="19">
        <v>15121</v>
      </c>
      <c r="CK6" s="19">
        <v>20844</v>
      </c>
      <c r="CL6" s="19">
        <v>71366</v>
      </c>
      <c r="CM6" s="19">
        <v>166106</v>
      </c>
      <c r="CN6" s="19">
        <v>214525</v>
      </c>
      <c r="CO6" s="19">
        <v>277339</v>
      </c>
      <c r="CP6" s="19">
        <v>354446</v>
      </c>
      <c r="CQ6" s="19">
        <v>141057</v>
      </c>
      <c r="CR6" s="19">
        <v>59590</v>
      </c>
      <c r="CS6" s="19">
        <v>28175</v>
      </c>
      <c r="CT6" s="19">
        <f>14627+2372</f>
        <v>16999</v>
      </c>
      <c r="CU6" s="19">
        <v>16513</v>
      </c>
      <c r="CV6" s="19">
        <v>15213</v>
      </c>
      <c r="CW6" s="19">
        <v>25746</v>
      </c>
      <c r="CX6" s="19">
        <v>65236</v>
      </c>
      <c r="CY6" s="19">
        <v>153820</v>
      </c>
      <c r="CZ6" s="19">
        <v>164492</v>
      </c>
      <c r="DA6" s="19">
        <v>251578</v>
      </c>
      <c r="DB6" s="19">
        <v>349425</v>
      </c>
      <c r="DC6" s="19">
        <v>140369</v>
      </c>
      <c r="DD6" s="19">
        <v>57450</v>
      </c>
      <c r="DE6" s="19">
        <v>25036</v>
      </c>
      <c r="DF6" s="19">
        <v>14262</v>
      </c>
      <c r="DG6" s="19">
        <v>16866</v>
      </c>
      <c r="DH6" s="19">
        <v>15074</v>
      </c>
      <c r="DI6" s="19">
        <v>28169</v>
      </c>
      <c r="DJ6" s="19">
        <f>54862+238</f>
        <v>55100</v>
      </c>
      <c r="DK6" s="19">
        <f>173636+499</f>
        <v>174135</v>
      </c>
      <c r="DL6" s="19">
        <v>157312</v>
      </c>
      <c r="DM6" s="19">
        <v>256467</v>
      </c>
      <c r="DN6" s="19">
        <v>332882</v>
      </c>
      <c r="DO6" s="19">
        <f>141868+251</f>
        <v>142119</v>
      </c>
      <c r="DP6" s="19">
        <v>62626</v>
      </c>
      <c r="DQ6" s="19">
        <v>27660</v>
      </c>
      <c r="DR6" s="19">
        <v>15286</v>
      </c>
      <c r="DS6" s="19">
        <v>17861</v>
      </c>
      <c r="DT6" s="19">
        <v>16551</v>
      </c>
      <c r="DU6" s="19">
        <v>24603</v>
      </c>
      <c r="DV6" s="19">
        <v>65669</v>
      </c>
      <c r="DW6" s="19">
        <v>140773</v>
      </c>
      <c r="DX6" s="19">
        <v>169768</v>
      </c>
      <c r="DY6" s="19">
        <v>240376</v>
      </c>
      <c r="DZ6" s="19">
        <v>290175</v>
      </c>
      <c r="EA6" s="19">
        <v>144553</v>
      </c>
      <c r="EB6" s="19">
        <v>65419</v>
      </c>
      <c r="EC6" s="19">
        <v>31517</v>
      </c>
      <c r="ED6" s="19">
        <v>17160</v>
      </c>
      <c r="EE6" s="19">
        <v>18053</v>
      </c>
      <c r="EF6" s="19">
        <f>18037+103</f>
        <v>18140</v>
      </c>
      <c r="EG6" s="19">
        <v>24138</v>
      </c>
      <c r="EH6" s="19">
        <v>78708</v>
      </c>
      <c r="EI6" s="19">
        <v>142073</v>
      </c>
      <c r="EJ6" s="19">
        <v>166318</v>
      </c>
      <c r="EK6" s="19">
        <v>255124</v>
      </c>
      <c r="EL6" s="19">
        <v>319568</v>
      </c>
      <c r="EM6" s="19">
        <v>137166</v>
      </c>
      <c r="EN6" s="19">
        <v>66873</v>
      </c>
      <c r="EO6" s="19">
        <f>31555+843</f>
        <v>32398</v>
      </c>
      <c r="EP6" s="19">
        <v>15001</v>
      </c>
      <c r="EQ6" s="19">
        <v>20833</v>
      </c>
      <c r="ER6" s="19">
        <v>18786</v>
      </c>
      <c r="ES6" s="19">
        <f>27643+70</f>
        <v>27713</v>
      </c>
      <c r="ET6" s="19">
        <v>58328</v>
      </c>
      <c r="EU6" s="19">
        <f>180483+1017</f>
        <v>181500</v>
      </c>
      <c r="EV6" s="19">
        <v>153874</v>
      </c>
      <c r="EW6" s="19">
        <f>257704+1210</f>
        <v>258914</v>
      </c>
      <c r="EX6" s="19">
        <f>328335+929+2034</f>
        <v>331298</v>
      </c>
      <c r="EY6" s="19">
        <v>137964</v>
      </c>
      <c r="EZ6" s="19">
        <v>65545</v>
      </c>
      <c r="FA6" s="19">
        <v>33651</v>
      </c>
      <c r="FB6" s="19">
        <v>19932</v>
      </c>
      <c r="FC6" s="19">
        <v>22086</v>
      </c>
      <c r="FD6" s="19">
        <f>18556+11</f>
        <v>18567</v>
      </c>
      <c r="FE6" s="19">
        <v>26325</v>
      </c>
      <c r="FF6" s="19">
        <v>73755</v>
      </c>
      <c r="FG6" s="19">
        <f>164707+496</f>
        <v>165203</v>
      </c>
      <c r="FH6" s="19">
        <v>176250</v>
      </c>
      <c r="FI6" s="19">
        <v>271959</v>
      </c>
      <c r="FJ6" s="19">
        <v>332332</v>
      </c>
      <c r="FK6" s="19">
        <v>151194</v>
      </c>
      <c r="FL6" s="19">
        <v>71551</v>
      </c>
      <c r="FM6" s="19">
        <v>34299</v>
      </c>
      <c r="FN6" s="19">
        <v>25874</v>
      </c>
      <c r="FO6" s="19">
        <v>26486</v>
      </c>
      <c r="FP6" s="19">
        <v>23977</v>
      </c>
      <c r="FQ6" s="19">
        <v>33531</v>
      </c>
      <c r="FR6" s="19">
        <v>76960</v>
      </c>
      <c r="FS6" s="19">
        <f>156852+464</f>
        <v>157316</v>
      </c>
      <c r="FT6" s="19">
        <v>174541</v>
      </c>
      <c r="FU6" s="19">
        <f>264746+354</f>
        <v>265100</v>
      </c>
      <c r="FV6" s="19">
        <f>341528+59</f>
        <v>341587</v>
      </c>
      <c r="FW6" s="19">
        <v>149677</v>
      </c>
      <c r="FX6" s="19">
        <v>74640</v>
      </c>
      <c r="FY6" s="19">
        <v>41256</v>
      </c>
      <c r="FZ6" s="19">
        <v>25371</v>
      </c>
      <c r="GA6" s="19">
        <v>26589</v>
      </c>
      <c r="GB6" s="19">
        <v>24897</v>
      </c>
      <c r="GC6" s="19">
        <v>33250</v>
      </c>
      <c r="GD6" s="19">
        <v>87845</v>
      </c>
      <c r="GE6" s="19">
        <v>142647</v>
      </c>
      <c r="GF6" s="19">
        <v>212674</v>
      </c>
      <c r="GG6" s="19">
        <f>261503+43</f>
        <v>261546</v>
      </c>
      <c r="GH6" s="19">
        <v>340845</v>
      </c>
      <c r="GI6" s="19">
        <v>157186</v>
      </c>
      <c r="GJ6" s="19">
        <f>76013+633</f>
        <v>76646</v>
      </c>
      <c r="GK6" s="19">
        <v>45383</v>
      </c>
      <c r="GL6" s="19">
        <v>29895</v>
      </c>
      <c r="GM6" s="112">
        <v>28720</v>
      </c>
      <c r="GN6" s="112">
        <v>24146</v>
      </c>
      <c r="GO6" s="112">
        <v>32564</v>
      </c>
      <c r="GP6" s="112">
        <v>96916</v>
      </c>
      <c r="GQ6" s="112">
        <v>164072</v>
      </c>
      <c r="GR6" s="112">
        <v>185901</v>
      </c>
      <c r="GS6" s="112">
        <f>259456+863</f>
        <v>260319</v>
      </c>
      <c r="GT6" s="112">
        <f>343188+971</f>
        <v>344159</v>
      </c>
      <c r="GU6" s="112">
        <v>162623</v>
      </c>
      <c r="GV6" s="112">
        <v>77330</v>
      </c>
      <c r="GW6" s="112">
        <v>51400</v>
      </c>
      <c r="GX6" s="112">
        <v>27877</v>
      </c>
      <c r="GY6" s="112">
        <v>33042</v>
      </c>
      <c r="GZ6" s="112">
        <v>28867</v>
      </c>
      <c r="HA6" s="112">
        <v>42745</v>
      </c>
      <c r="HB6" s="112">
        <v>81649</v>
      </c>
      <c r="HC6" s="112">
        <v>174287</v>
      </c>
      <c r="HD6" s="112">
        <v>166549</v>
      </c>
      <c r="HE6" s="112">
        <v>268885</v>
      </c>
      <c r="HF6" s="112">
        <v>323873</v>
      </c>
      <c r="HG6" s="112">
        <v>148094</v>
      </c>
      <c r="HH6" s="112">
        <v>77411</v>
      </c>
      <c r="HI6" s="112">
        <v>53309</v>
      </c>
      <c r="HJ6" s="112">
        <f>31041+249</f>
        <v>31290</v>
      </c>
      <c r="HK6" s="112">
        <v>34918</v>
      </c>
      <c r="HL6" s="112">
        <v>32840</v>
      </c>
      <c r="HM6" s="112">
        <v>39149</v>
      </c>
      <c r="HN6" s="112">
        <f>93383+16</f>
        <v>93399</v>
      </c>
      <c r="HO6" s="112">
        <v>161016</v>
      </c>
      <c r="HP6" s="112">
        <f>197613+89</f>
        <v>197702</v>
      </c>
      <c r="HQ6" s="112">
        <v>259226</v>
      </c>
      <c r="HR6" s="112">
        <v>312351</v>
      </c>
      <c r="HS6" s="112">
        <v>140030</v>
      </c>
      <c r="HT6" s="112">
        <v>76190</v>
      </c>
      <c r="HU6" s="112">
        <v>49675</v>
      </c>
      <c r="HV6" s="112">
        <v>33832</v>
      </c>
      <c r="HW6" s="112">
        <f>34529+19</f>
        <v>34548</v>
      </c>
      <c r="HX6" s="112">
        <f>32390+21</f>
        <v>32411</v>
      </c>
      <c r="HY6" s="112">
        <v>41201</v>
      </c>
      <c r="HZ6" s="112">
        <v>89126</v>
      </c>
      <c r="IA6" s="112">
        <v>162482</v>
      </c>
      <c r="IB6" s="112">
        <v>186324</v>
      </c>
      <c r="IC6" s="112">
        <v>265545</v>
      </c>
      <c r="ID6" s="112">
        <f>307469+99</f>
        <v>307568</v>
      </c>
      <c r="IE6" s="112">
        <v>154337</v>
      </c>
      <c r="IF6" s="112">
        <v>73192</v>
      </c>
      <c r="IG6" s="112">
        <v>53505</v>
      </c>
      <c r="IH6" s="112">
        <v>35719</v>
      </c>
      <c r="II6" s="112">
        <v>37872</v>
      </c>
      <c r="IJ6" s="112">
        <v>33742</v>
      </c>
      <c r="IK6" s="112">
        <v>50848</v>
      </c>
      <c r="IL6" s="112">
        <f>91257+243</f>
        <v>91500</v>
      </c>
      <c r="IM6" s="112">
        <v>194025</v>
      </c>
      <c r="IN6" s="112">
        <v>184901</v>
      </c>
      <c r="IO6" s="112">
        <f>283068+8</f>
        <v>283076</v>
      </c>
      <c r="IP6" s="112">
        <v>321160</v>
      </c>
      <c r="IQ6" s="112">
        <v>170296</v>
      </c>
      <c r="IR6" s="112">
        <v>80890</v>
      </c>
      <c r="IS6" s="112">
        <v>56294</v>
      </c>
      <c r="IT6" s="112">
        <v>40069</v>
      </c>
      <c r="IU6" s="112">
        <f>38813+1+9</f>
        <v>38823</v>
      </c>
      <c r="IV6" s="112">
        <v>35175</v>
      </c>
      <c r="IW6" s="112">
        <f>46161+13+44</f>
        <v>46218</v>
      </c>
      <c r="IX6" s="112">
        <v>109223</v>
      </c>
      <c r="IY6" s="112">
        <f>162426+4</f>
        <v>162430</v>
      </c>
      <c r="IZ6" s="112">
        <v>221809</v>
      </c>
      <c r="JA6" s="112">
        <f>284515+31</f>
        <v>284546</v>
      </c>
      <c r="JB6" s="112">
        <v>324360</v>
      </c>
      <c r="JC6" s="112">
        <f>173992+29</f>
        <v>174021</v>
      </c>
      <c r="JD6" s="112">
        <v>81304</v>
      </c>
      <c r="JE6" s="112">
        <v>59606</v>
      </c>
      <c r="JF6" s="112">
        <v>39599</v>
      </c>
      <c r="JG6" s="112">
        <v>38353</v>
      </c>
      <c r="JH6" s="112">
        <v>34326</v>
      </c>
      <c r="JI6" s="112">
        <v>45973</v>
      </c>
      <c r="JJ6" s="112">
        <v>110361</v>
      </c>
      <c r="JK6" s="112">
        <v>187070</v>
      </c>
      <c r="JL6" s="112">
        <v>194929</v>
      </c>
      <c r="JM6" s="112">
        <v>277518</v>
      </c>
      <c r="JN6" s="112">
        <v>310599</v>
      </c>
      <c r="JO6" s="112">
        <v>172516</v>
      </c>
      <c r="JP6" s="112">
        <v>85706</v>
      </c>
      <c r="JQ6" s="112">
        <v>61579</v>
      </c>
      <c r="JR6" s="112">
        <f>39181+4</f>
        <v>39185</v>
      </c>
      <c r="JS6" s="112">
        <v>40755</v>
      </c>
      <c r="JT6" s="112">
        <v>31476</v>
      </c>
      <c r="JU6" s="112">
        <v>48171</v>
      </c>
      <c r="JV6" s="112">
        <f>121128+4</f>
        <v>121132</v>
      </c>
      <c r="JW6" s="112">
        <f>163460+2</f>
        <v>163462</v>
      </c>
      <c r="JX6" s="112">
        <f>227213+3</f>
        <v>227216</v>
      </c>
      <c r="JY6" s="112">
        <f>280908+167+35</f>
        <v>281110</v>
      </c>
      <c r="JZ6" s="112">
        <f>331946-18+2223</f>
        <v>334151</v>
      </c>
      <c r="KA6" s="112">
        <v>179488</v>
      </c>
      <c r="KB6" s="112">
        <v>92802</v>
      </c>
      <c r="KC6" s="112">
        <v>64444</v>
      </c>
      <c r="KD6" s="112">
        <v>44911</v>
      </c>
      <c r="KE6" s="112">
        <v>44148</v>
      </c>
      <c r="KF6" s="112">
        <v>38617</v>
      </c>
      <c r="KG6" s="112">
        <v>18303</v>
      </c>
      <c r="KH6" s="112">
        <v>2981</v>
      </c>
      <c r="KI6" s="112">
        <v>34071</v>
      </c>
      <c r="KJ6" s="112">
        <v>161713</v>
      </c>
      <c r="KK6" s="112">
        <v>292110</v>
      </c>
      <c r="KL6" s="112">
        <f>354960+43</f>
        <v>355003</v>
      </c>
      <c r="KM6" s="112">
        <v>226201</v>
      </c>
      <c r="KN6" s="112">
        <v>83156</v>
      </c>
      <c r="KO6" s="112">
        <v>17151</v>
      </c>
      <c r="KP6" s="112">
        <f>11922+25</f>
        <v>11947</v>
      </c>
      <c r="KQ6" s="112">
        <v>12703</v>
      </c>
      <c r="KR6" s="112">
        <v>15431</v>
      </c>
      <c r="KS6" s="112">
        <v>20324</v>
      </c>
      <c r="KT6" s="112">
        <v>21684</v>
      </c>
      <c r="KU6" s="112">
        <f>84410+10+53</f>
        <v>84473</v>
      </c>
      <c r="KV6" s="112">
        <v>194523</v>
      </c>
      <c r="KW6" s="112">
        <v>303045</v>
      </c>
      <c r="KX6" s="112">
        <f>346476+9</f>
        <v>346485</v>
      </c>
      <c r="KY6" s="112">
        <v>215100</v>
      </c>
      <c r="KZ6" s="112">
        <f>106087+29</f>
        <v>106116</v>
      </c>
      <c r="LA6" s="112">
        <v>45902</v>
      </c>
      <c r="LB6" s="112">
        <v>28190</v>
      </c>
      <c r="LC6" s="112">
        <v>35526</v>
      </c>
      <c r="LD6" s="112">
        <v>34075</v>
      </c>
      <c r="LE6" s="112">
        <v>41791</v>
      </c>
      <c r="LF6" s="112">
        <v>108689</v>
      </c>
      <c r="LG6" s="112">
        <v>169259</v>
      </c>
      <c r="LH6" s="112">
        <v>218202</v>
      </c>
      <c r="LI6" s="112">
        <f>260623+1603</f>
        <v>262226</v>
      </c>
      <c r="LJ6" s="112">
        <v>292819</v>
      </c>
      <c r="LK6" s="112">
        <v>172941</v>
      </c>
      <c r="LL6" s="112">
        <v>100456</v>
      </c>
      <c r="LM6" s="112">
        <v>62979</v>
      </c>
      <c r="LN6" s="112">
        <v>48320</v>
      </c>
      <c r="LO6" s="112">
        <v>46601</v>
      </c>
      <c r="LP6" s="112">
        <v>43522</v>
      </c>
      <c r="LQ6" s="112">
        <v>51613</v>
      </c>
      <c r="LR6" s="85">
        <v>106552</v>
      </c>
      <c r="LS6" s="112">
        <f t="shared" ref="LS6:LZ6" si="0">SUM(LS7:LS42)</f>
        <v>162424</v>
      </c>
      <c r="LT6" s="112">
        <f t="shared" si="0"/>
        <v>322722</v>
      </c>
      <c r="LU6" s="112">
        <f t="shared" si="0"/>
        <v>265339</v>
      </c>
      <c r="LV6" s="112">
        <f t="shared" si="0"/>
        <v>311628</v>
      </c>
      <c r="LW6" s="112">
        <f t="shared" si="0"/>
        <v>191066</v>
      </c>
      <c r="LX6" s="112">
        <f t="shared" si="0"/>
        <v>102134</v>
      </c>
      <c r="LY6" s="112">
        <f t="shared" si="0"/>
        <v>69111</v>
      </c>
      <c r="LZ6" s="112">
        <f t="shared" si="0"/>
        <v>51952</v>
      </c>
      <c r="MA6" s="112">
        <f t="shared" ref="MA6" si="1">SUM(MA7:MA42)</f>
        <v>51218</v>
      </c>
      <c r="MB6" s="112">
        <f t="shared" ref="MB6" si="2">SUM(MB7:MB42)</f>
        <v>48511</v>
      </c>
      <c r="MC6" s="112">
        <f t="shared" ref="MC6" si="3">SUM(MC7:MC42)</f>
        <v>69465</v>
      </c>
      <c r="MD6" s="112">
        <f t="shared" ref="MD6" si="4">SUM(MD7:MD42)</f>
        <v>105732</v>
      </c>
      <c r="ME6" s="112">
        <f t="shared" ref="ME6" si="5">SUM(ME7:ME42)</f>
        <v>201341</v>
      </c>
      <c r="MF6" s="112">
        <f t="shared" ref="MF6" si="6">SUM(MF7:MF42)</f>
        <v>311255</v>
      </c>
      <c r="MG6" s="112">
        <f t="shared" ref="MG6" si="7">SUM(MG7:MG42)</f>
        <v>281592</v>
      </c>
      <c r="MH6" s="112">
        <f t="shared" ref="MH6" si="8">SUM(MH7:MH42)</f>
        <v>320689</v>
      </c>
      <c r="MI6" s="112">
        <f t="shared" ref="MI6" si="9">SUM(MI7:MI42)</f>
        <v>166464</v>
      </c>
      <c r="MJ6" s="112">
        <f t="shared" ref="MJ6" si="10">SUM(MJ7:MJ42)</f>
        <v>104204</v>
      </c>
      <c r="MK6" s="112">
        <f t="shared" ref="MK6" si="11">SUM(MK7:MK42)</f>
        <v>77564</v>
      </c>
      <c r="ML6" s="112">
        <f t="shared" ref="ML6" si="12">SUM(ML7:ML42)</f>
        <v>58594</v>
      </c>
      <c r="MM6" s="18"/>
    </row>
    <row r="7" spans="1:351" ht="17">
      <c r="A7" s="69" t="s">
        <v>35</v>
      </c>
      <c r="B7" s="8" t="s">
        <v>31</v>
      </c>
      <c r="C7"/>
      <c r="D7"/>
      <c r="E7"/>
      <c r="F7"/>
      <c r="G7"/>
      <c r="AE7" s="21"/>
      <c r="AF7" s="21"/>
      <c r="AG7" s="21"/>
      <c r="AH7" s="21"/>
      <c r="AQ7" s="8">
        <v>881</v>
      </c>
      <c r="AR7" s="8">
        <v>1047</v>
      </c>
      <c r="AS7" s="8">
        <v>4522</v>
      </c>
      <c r="AT7" s="8">
        <v>4346</v>
      </c>
      <c r="AU7" s="8">
        <v>596</v>
      </c>
      <c r="AV7" s="8">
        <v>34</v>
      </c>
      <c r="AW7" s="8">
        <v>0</v>
      </c>
      <c r="AX7" s="8">
        <v>0</v>
      </c>
      <c r="AY7" s="8">
        <v>0</v>
      </c>
      <c r="AZ7" s="8">
        <v>0</v>
      </c>
      <c r="BA7" s="8">
        <v>5</v>
      </c>
      <c r="BB7" s="8">
        <v>442</v>
      </c>
      <c r="BC7" s="8">
        <v>330</v>
      </c>
      <c r="BD7" s="8">
        <v>1968</v>
      </c>
      <c r="BE7" s="8">
        <v>2248</v>
      </c>
      <c r="BF7" s="8">
        <v>4541</v>
      </c>
      <c r="BG7" s="8">
        <v>611</v>
      </c>
      <c r="BH7" s="8">
        <v>26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262</v>
      </c>
      <c r="BO7" s="8">
        <v>666</v>
      </c>
      <c r="BP7" s="8">
        <v>1326</v>
      </c>
      <c r="BQ7" s="8">
        <v>2750</v>
      </c>
      <c r="BR7" s="8">
        <v>3609</v>
      </c>
      <c r="BS7" s="8">
        <v>284</v>
      </c>
      <c r="BT7" s="8">
        <v>153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102</v>
      </c>
      <c r="CA7" s="8">
        <v>1334</v>
      </c>
      <c r="CB7" s="8">
        <v>787</v>
      </c>
      <c r="CC7" s="20">
        <v>1966</v>
      </c>
      <c r="CD7" s="20">
        <v>3753</v>
      </c>
      <c r="CE7" s="20">
        <v>473</v>
      </c>
      <c r="CF7" s="20">
        <v>35</v>
      </c>
      <c r="CG7" s="20">
        <v>12</v>
      </c>
      <c r="CH7" s="20">
        <v>0</v>
      </c>
      <c r="CI7" s="20">
        <v>0</v>
      </c>
      <c r="CJ7" s="20">
        <v>0</v>
      </c>
      <c r="CK7" s="20">
        <v>0</v>
      </c>
      <c r="CL7" s="20">
        <v>167</v>
      </c>
      <c r="CM7" s="20">
        <v>704</v>
      </c>
      <c r="CN7" s="20">
        <v>1689</v>
      </c>
      <c r="CO7" s="20">
        <v>2189</v>
      </c>
      <c r="CP7" s="20">
        <v>2294</v>
      </c>
      <c r="CQ7" s="20">
        <v>509</v>
      </c>
      <c r="CR7" s="20">
        <v>118</v>
      </c>
      <c r="CS7" s="20">
        <v>8</v>
      </c>
      <c r="CT7" s="20">
        <v>0</v>
      </c>
      <c r="CU7" s="20">
        <v>0</v>
      </c>
      <c r="CV7" s="20">
        <v>0</v>
      </c>
      <c r="CW7" s="20">
        <v>0</v>
      </c>
      <c r="CX7" s="20">
        <v>38</v>
      </c>
      <c r="CY7" s="20">
        <v>638</v>
      </c>
      <c r="CZ7" s="20">
        <v>767</v>
      </c>
      <c r="DA7" s="20">
        <v>2212</v>
      </c>
      <c r="DB7" s="20">
        <v>2572</v>
      </c>
      <c r="DC7" s="20">
        <v>719</v>
      </c>
      <c r="DD7" s="20">
        <v>71</v>
      </c>
      <c r="DE7" s="20">
        <v>22</v>
      </c>
      <c r="DF7" s="20">
        <v>0</v>
      </c>
      <c r="DG7" s="20">
        <v>0</v>
      </c>
      <c r="DH7" s="20">
        <v>0</v>
      </c>
      <c r="DI7" s="20">
        <v>0</v>
      </c>
      <c r="DJ7" s="20">
        <v>64</v>
      </c>
      <c r="DK7" s="20">
        <v>1330</v>
      </c>
      <c r="DL7" s="20">
        <v>690</v>
      </c>
      <c r="DM7" s="20">
        <v>2229</v>
      </c>
      <c r="DN7" s="20">
        <v>2458</v>
      </c>
      <c r="DO7" s="20">
        <v>633</v>
      </c>
      <c r="DP7" s="20">
        <v>91</v>
      </c>
      <c r="DQ7" s="20">
        <v>0</v>
      </c>
      <c r="DR7" s="20">
        <v>0</v>
      </c>
      <c r="DS7" s="20">
        <v>0</v>
      </c>
      <c r="DT7" s="20">
        <v>0</v>
      </c>
      <c r="DU7" s="20">
        <v>0</v>
      </c>
      <c r="DV7" s="20">
        <v>144</v>
      </c>
      <c r="DW7" s="20">
        <v>496</v>
      </c>
      <c r="DX7" s="20">
        <v>1106</v>
      </c>
      <c r="DY7" s="20">
        <v>1920</v>
      </c>
      <c r="DZ7" s="20">
        <v>2700</v>
      </c>
      <c r="EA7" s="20">
        <v>614</v>
      </c>
      <c r="EB7" s="20">
        <v>94</v>
      </c>
      <c r="EC7" s="20">
        <v>0</v>
      </c>
      <c r="ED7" s="20">
        <v>0</v>
      </c>
      <c r="EE7" s="20">
        <v>0</v>
      </c>
      <c r="EF7" s="20">
        <v>0</v>
      </c>
      <c r="EG7" s="20">
        <v>2</v>
      </c>
      <c r="EH7" s="20">
        <v>367</v>
      </c>
      <c r="EI7" s="20">
        <v>498</v>
      </c>
      <c r="EJ7" s="20">
        <v>607</v>
      </c>
      <c r="EK7" s="20">
        <v>1974</v>
      </c>
      <c r="EL7" s="20">
        <v>3132</v>
      </c>
      <c r="EM7" s="20">
        <v>430</v>
      </c>
      <c r="EN7" s="20">
        <v>58</v>
      </c>
      <c r="EO7" s="20">
        <v>19</v>
      </c>
      <c r="EP7" s="20">
        <v>0</v>
      </c>
      <c r="EQ7" s="20">
        <v>0</v>
      </c>
      <c r="ER7" s="20">
        <v>0</v>
      </c>
      <c r="ES7" s="20">
        <v>0</v>
      </c>
      <c r="ET7" s="20">
        <v>46</v>
      </c>
      <c r="EU7" s="20">
        <v>868</v>
      </c>
      <c r="EV7" s="20">
        <v>592</v>
      </c>
      <c r="EW7" s="20">
        <v>1607</v>
      </c>
      <c r="EX7" s="20">
        <v>2579</v>
      </c>
      <c r="EY7" s="20">
        <v>491</v>
      </c>
      <c r="EZ7" s="20">
        <v>92</v>
      </c>
      <c r="FA7" s="20">
        <v>20</v>
      </c>
      <c r="FB7" s="20">
        <v>0</v>
      </c>
      <c r="FC7" s="20">
        <v>0</v>
      </c>
      <c r="FD7" s="20">
        <v>0</v>
      </c>
      <c r="FE7" s="20">
        <v>0</v>
      </c>
      <c r="FF7" s="20">
        <v>78</v>
      </c>
      <c r="FG7" s="20">
        <v>645</v>
      </c>
      <c r="FH7" s="20">
        <v>542</v>
      </c>
      <c r="FI7" s="20">
        <v>1701</v>
      </c>
      <c r="FJ7" s="20">
        <v>3029</v>
      </c>
      <c r="FK7" s="20">
        <v>367</v>
      </c>
      <c r="FL7" s="20">
        <v>32</v>
      </c>
      <c r="FM7" s="20">
        <v>4</v>
      </c>
      <c r="FN7" s="20">
        <v>0</v>
      </c>
      <c r="FO7" s="20">
        <v>0</v>
      </c>
      <c r="FP7" s="20">
        <v>0</v>
      </c>
      <c r="FQ7" s="20">
        <v>0</v>
      </c>
      <c r="FR7" s="20">
        <v>127</v>
      </c>
      <c r="FS7" s="20">
        <v>247</v>
      </c>
      <c r="FT7" s="20">
        <v>397</v>
      </c>
      <c r="FU7" s="20">
        <v>1147</v>
      </c>
      <c r="FV7" s="20">
        <v>1828</v>
      </c>
      <c r="FW7" s="20">
        <v>359</v>
      </c>
      <c r="FX7" s="20">
        <v>53</v>
      </c>
      <c r="FY7" s="20">
        <v>4</v>
      </c>
      <c r="FZ7" s="20">
        <v>0</v>
      </c>
      <c r="GA7" s="20">
        <v>0</v>
      </c>
      <c r="GB7" s="20">
        <v>0</v>
      </c>
      <c r="GC7" s="20">
        <v>4</v>
      </c>
      <c r="GD7" s="20">
        <v>83</v>
      </c>
      <c r="GE7" s="20">
        <v>406</v>
      </c>
      <c r="GF7" s="20">
        <v>1381</v>
      </c>
      <c r="GG7" s="20">
        <v>1543</v>
      </c>
      <c r="GH7" s="20">
        <v>2979</v>
      </c>
      <c r="GI7" s="20">
        <v>869</v>
      </c>
      <c r="GJ7" s="20">
        <v>181</v>
      </c>
      <c r="GK7" s="20">
        <v>13</v>
      </c>
      <c r="GL7" s="20">
        <v>6</v>
      </c>
      <c r="GM7" s="20">
        <v>0</v>
      </c>
      <c r="GN7" s="20">
        <v>0</v>
      </c>
      <c r="GO7" s="20">
        <v>0</v>
      </c>
      <c r="GP7" s="20">
        <v>152</v>
      </c>
      <c r="GQ7" s="20">
        <v>757</v>
      </c>
      <c r="GR7" s="20">
        <v>693</v>
      </c>
      <c r="GS7" s="20">
        <v>1275</v>
      </c>
      <c r="GT7" s="20">
        <v>2789</v>
      </c>
      <c r="GU7" s="20">
        <v>654</v>
      </c>
      <c r="GV7" s="20">
        <v>70</v>
      </c>
      <c r="GW7" s="20">
        <v>13</v>
      </c>
      <c r="GX7" s="20">
        <v>0</v>
      </c>
      <c r="GY7" s="20">
        <v>0</v>
      </c>
      <c r="GZ7" s="20">
        <v>0</v>
      </c>
      <c r="HA7" s="20">
        <v>0</v>
      </c>
      <c r="HB7" s="20">
        <v>106</v>
      </c>
      <c r="HC7" s="20">
        <v>473</v>
      </c>
      <c r="HD7" s="20">
        <v>501</v>
      </c>
      <c r="HE7" s="20">
        <v>1480</v>
      </c>
      <c r="HF7" s="20">
        <v>2175</v>
      </c>
      <c r="HG7" s="20">
        <v>452</v>
      </c>
      <c r="HH7" s="20">
        <v>28</v>
      </c>
      <c r="HI7" s="20">
        <v>2</v>
      </c>
      <c r="HJ7" s="20">
        <v>0</v>
      </c>
      <c r="HK7" s="20">
        <v>0</v>
      </c>
      <c r="HL7" s="20">
        <v>0</v>
      </c>
      <c r="HM7" s="20">
        <v>0</v>
      </c>
      <c r="HN7" s="20">
        <v>91</v>
      </c>
      <c r="HO7" s="20">
        <v>469</v>
      </c>
      <c r="HP7" s="20">
        <v>960</v>
      </c>
      <c r="HQ7" s="20">
        <v>1379</v>
      </c>
      <c r="HR7" s="20">
        <v>1932</v>
      </c>
      <c r="HS7" s="20">
        <v>340</v>
      </c>
      <c r="HT7" s="20">
        <v>61</v>
      </c>
      <c r="HU7" s="20">
        <v>39</v>
      </c>
      <c r="HV7" s="20">
        <v>0</v>
      </c>
      <c r="HW7" s="20">
        <v>0</v>
      </c>
      <c r="HX7" s="20">
        <v>0</v>
      </c>
      <c r="HY7" s="20">
        <v>0</v>
      </c>
      <c r="HZ7" s="20">
        <v>62</v>
      </c>
      <c r="IA7" s="20">
        <v>434</v>
      </c>
      <c r="IB7" s="20">
        <v>892</v>
      </c>
      <c r="IC7" s="20">
        <v>1174</v>
      </c>
      <c r="ID7" s="20">
        <v>1752</v>
      </c>
      <c r="IE7" s="20">
        <v>473</v>
      </c>
      <c r="IF7" s="20">
        <v>69</v>
      </c>
      <c r="IG7" s="20">
        <v>15</v>
      </c>
      <c r="IH7" s="20">
        <v>0</v>
      </c>
      <c r="II7" s="20">
        <v>6</v>
      </c>
      <c r="IJ7" s="20">
        <v>42</v>
      </c>
      <c r="IK7" s="20">
        <v>19</v>
      </c>
      <c r="IL7" s="20">
        <v>138</v>
      </c>
      <c r="IM7" s="20">
        <v>615</v>
      </c>
      <c r="IN7" s="20">
        <v>656</v>
      </c>
      <c r="IO7" s="20">
        <v>1687</v>
      </c>
      <c r="IP7" s="20">
        <v>2586</v>
      </c>
      <c r="IQ7" s="20">
        <v>914</v>
      </c>
      <c r="IR7" s="20">
        <v>217</v>
      </c>
      <c r="IS7" s="20">
        <v>73</v>
      </c>
      <c r="IT7" s="20">
        <v>43</v>
      </c>
      <c r="IU7" s="20">
        <v>2</v>
      </c>
      <c r="IV7" s="20">
        <v>48</v>
      </c>
      <c r="IW7" s="20">
        <v>62</v>
      </c>
      <c r="IX7" s="20">
        <v>125</v>
      </c>
      <c r="IY7" s="20">
        <v>511</v>
      </c>
      <c r="IZ7" s="20">
        <v>1071</v>
      </c>
      <c r="JA7" s="20">
        <v>2025</v>
      </c>
      <c r="JB7" s="20">
        <v>2536</v>
      </c>
      <c r="JC7" s="20">
        <f>580+21</f>
        <v>601</v>
      </c>
      <c r="JD7" s="20">
        <v>149</v>
      </c>
      <c r="JE7" s="20">
        <v>91</v>
      </c>
      <c r="JF7" s="20">
        <v>34</v>
      </c>
      <c r="JG7" s="20">
        <v>37</v>
      </c>
      <c r="JH7" s="20">
        <v>105</v>
      </c>
      <c r="JI7" s="20">
        <v>91</v>
      </c>
      <c r="JJ7" s="20">
        <v>308</v>
      </c>
      <c r="JK7" s="20">
        <v>912</v>
      </c>
      <c r="JL7" s="20">
        <v>811</v>
      </c>
      <c r="JM7" s="20">
        <v>2423</v>
      </c>
      <c r="JN7" s="20">
        <v>2905</v>
      </c>
      <c r="JO7" s="20">
        <v>991</v>
      </c>
      <c r="JP7" s="20">
        <v>257</v>
      </c>
      <c r="JQ7" s="20">
        <v>69</v>
      </c>
      <c r="JR7" s="20">
        <v>37</v>
      </c>
      <c r="JS7" s="20">
        <v>13</v>
      </c>
      <c r="JT7" s="20">
        <v>43</v>
      </c>
      <c r="JU7" s="20">
        <v>99</v>
      </c>
      <c r="JV7" s="20">
        <v>341</v>
      </c>
      <c r="JW7" s="20">
        <v>490</v>
      </c>
      <c r="JX7" s="20">
        <v>1794</v>
      </c>
      <c r="JY7" s="20">
        <v>2479</v>
      </c>
      <c r="JZ7" s="20">
        <v>4072</v>
      </c>
      <c r="KA7" s="20">
        <v>940</v>
      </c>
      <c r="KB7" s="20">
        <v>321</v>
      </c>
      <c r="KC7" s="20">
        <v>87</v>
      </c>
      <c r="KD7" s="20">
        <v>60</v>
      </c>
      <c r="KE7" s="20">
        <v>57</v>
      </c>
      <c r="KF7" s="20">
        <v>69</v>
      </c>
      <c r="KG7" s="20">
        <v>0</v>
      </c>
      <c r="KH7" s="20">
        <v>8</v>
      </c>
      <c r="KI7" s="20">
        <v>4</v>
      </c>
      <c r="KJ7" s="20">
        <v>1547</v>
      </c>
      <c r="KK7" s="20">
        <v>3389</v>
      </c>
      <c r="KL7" s="20">
        <v>4172</v>
      </c>
      <c r="KM7" s="20">
        <v>2147</v>
      </c>
      <c r="KN7" s="20">
        <v>555</v>
      </c>
      <c r="KO7" s="20">
        <v>20</v>
      </c>
      <c r="KP7" s="20">
        <v>42</v>
      </c>
      <c r="KQ7" s="20">
        <v>0</v>
      </c>
      <c r="KR7" s="20">
        <v>15</v>
      </c>
      <c r="KS7" s="20">
        <v>32</v>
      </c>
      <c r="KT7" s="20">
        <v>22</v>
      </c>
      <c r="KU7" s="20">
        <v>528</v>
      </c>
      <c r="KV7" s="20">
        <v>2099</v>
      </c>
      <c r="KW7" s="20">
        <v>3407</v>
      </c>
      <c r="KX7" s="20">
        <v>3986</v>
      </c>
      <c r="KY7" s="20">
        <v>1933</v>
      </c>
      <c r="KZ7" s="20">
        <v>1004</v>
      </c>
      <c r="LA7" s="20">
        <v>350</v>
      </c>
      <c r="LB7" s="20">
        <v>80</v>
      </c>
      <c r="LC7" s="20">
        <v>102</v>
      </c>
      <c r="LD7" s="20">
        <v>169</v>
      </c>
      <c r="LE7" s="20">
        <v>148</v>
      </c>
      <c r="LF7" s="20">
        <v>682</v>
      </c>
      <c r="LG7" s="20">
        <v>2643</v>
      </c>
      <c r="LH7" s="20">
        <v>4157</v>
      </c>
      <c r="LI7" s="20">
        <v>7002</v>
      </c>
      <c r="LJ7" s="20">
        <v>9493</v>
      </c>
      <c r="LK7" s="20">
        <v>5566</v>
      </c>
      <c r="LL7" s="20">
        <v>5787</v>
      </c>
      <c r="LM7" s="20">
        <v>4164</v>
      </c>
      <c r="LN7" s="20">
        <v>3178</v>
      </c>
      <c r="LO7" s="20">
        <v>4201</v>
      </c>
      <c r="LP7" s="20">
        <v>3483</v>
      </c>
      <c r="LQ7" s="20">
        <v>3667</v>
      </c>
      <c r="LR7" s="20">
        <v>5609</v>
      </c>
      <c r="LS7" s="20">
        <v>6053</v>
      </c>
      <c r="LT7" s="20">
        <v>5381</v>
      </c>
      <c r="LU7" s="20">
        <v>6845</v>
      </c>
      <c r="LV7" s="20">
        <v>9269</v>
      </c>
      <c r="LW7" s="20">
        <v>5585</v>
      </c>
      <c r="LX7" s="20">
        <v>5155</v>
      </c>
      <c r="LY7" s="20">
        <v>4462</v>
      </c>
      <c r="LZ7" s="20">
        <v>3640</v>
      </c>
      <c r="MA7" s="20">
        <v>4075</v>
      </c>
      <c r="MB7" s="20">
        <v>4097</v>
      </c>
      <c r="MC7" s="20">
        <v>4674</v>
      </c>
      <c r="MD7" s="20">
        <v>4032</v>
      </c>
      <c r="ME7" s="20">
        <v>7475</v>
      </c>
      <c r="MF7" s="20">
        <v>6290</v>
      </c>
      <c r="MG7" s="20">
        <v>7756</v>
      </c>
      <c r="MH7" s="20">
        <v>9752</v>
      </c>
      <c r="MI7" s="20">
        <v>5059</v>
      </c>
      <c r="MJ7" s="20">
        <v>5061</v>
      </c>
      <c r="MK7" s="20">
        <v>5151</v>
      </c>
      <c r="ML7" s="20">
        <v>3587</v>
      </c>
      <c r="MM7" s="18"/>
    </row>
    <row r="8" spans="1:351" ht="17">
      <c r="A8" s="69" t="s">
        <v>36</v>
      </c>
      <c r="B8" s="8" t="s">
        <v>6</v>
      </c>
      <c r="C8" s="8">
        <v>0</v>
      </c>
      <c r="D8" s="8">
        <v>0</v>
      </c>
      <c r="E8" s="8">
        <v>0</v>
      </c>
      <c r="F8" s="8">
        <v>333</v>
      </c>
      <c r="G8" s="8">
        <v>2167</v>
      </c>
      <c r="H8" s="8">
        <v>3714</v>
      </c>
      <c r="I8" s="8">
        <v>5318</v>
      </c>
      <c r="J8" s="8">
        <v>7986</v>
      </c>
      <c r="K8" s="8">
        <v>2562</v>
      </c>
      <c r="L8" s="8">
        <v>298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34</v>
      </c>
      <c r="S8" s="8">
        <v>3057</v>
      </c>
      <c r="T8" s="8">
        <v>2394</v>
      </c>
      <c r="U8" s="8">
        <v>5393</v>
      </c>
      <c r="V8" s="8">
        <v>7199</v>
      </c>
      <c r="W8" s="8">
        <v>2258</v>
      </c>
      <c r="X8" s="8">
        <v>246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829</v>
      </c>
      <c r="AE8" s="22">
        <v>2740</v>
      </c>
      <c r="AF8" s="22">
        <v>2964</v>
      </c>
      <c r="AG8" s="22">
        <v>4654</v>
      </c>
      <c r="AH8" s="22">
        <v>7408</v>
      </c>
      <c r="AI8" s="8">
        <v>1348</v>
      </c>
      <c r="AJ8" s="8">
        <v>182</v>
      </c>
      <c r="AK8" s="8">
        <v>67</v>
      </c>
      <c r="AL8" s="8">
        <v>0</v>
      </c>
      <c r="AM8" s="8">
        <v>0</v>
      </c>
      <c r="AN8" s="8">
        <v>0</v>
      </c>
      <c r="AO8" s="8">
        <v>0</v>
      </c>
      <c r="AP8" s="8">
        <v>136</v>
      </c>
      <c r="AQ8" s="8">
        <v>3066</v>
      </c>
      <c r="AR8" s="8">
        <v>2619</v>
      </c>
      <c r="AS8" s="8">
        <v>6357</v>
      </c>
      <c r="AT8" s="8">
        <v>6986</v>
      </c>
      <c r="AU8" s="8">
        <v>1936</v>
      </c>
      <c r="AV8" s="8">
        <v>117</v>
      </c>
      <c r="AW8" s="8">
        <v>0</v>
      </c>
      <c r="AX8" s="8">
        <v>47</v>
      </c>
      <c r="AY8" s="8">
        <v>0</v>
      </c>
      <c r="AZ8" s="8">
        <v>0</v>
      </c>
      <c r="BA8" s="8">
        <v>0</v>
      </c>
      <c r="BB8" s="8">
        <v>686</v>
      </c>
      <c r="BC8" s="8">
        <v>2578</v>
      </c>
      <c r="BD8" s="8">
        <v>3847</v>
      </c>
      <c r="BE8" s="8">
        <v>4797</v>
      </c>
      <c r="BF8" s="8">
        <v>6308</v>
      </c>
      <c r="BG8" s="8">
        <v>1766</v>
      </c>
      <c r="BH8" s="8">
        <v>186</v>
      </c>
      <c r="BI8" s="8">
        <v>16</v>
      </c>
      <c r="BJ8" s="8">
        <v>0</v>
      </c>
      <c r="BK8" s="8">
        <v>0</v>
      </c>
      <c r="BL8" s="8">
        <v>12</v>
      </c>
      <c r="BM8" s="8">
        <v>0</v>
      </c>
      <c r="BN8" s="8">
        <v>318</v>
      </c>
      <c r="BO8" s="8">
        <v>3191</v>
      </c>
      <c r="BP8" s="8">
        <v>3275</v>
      </c>
      <c r="BQ8" s="8">
        <v>4756</v>
      </c>
      <c r="BR8" s="8">
        <v>6470</v>
      </c>
      <c r="BS8" s="8">
        <v>1973</v>
      </c>
      <c r="BT8" s="8">
        <v>144</v>
      </c>
      <c r="BU8" s="8">
        <v>31</v>
      </c>
      <c r="BV8" s="8">
        <v>0</v>
      </c>
      <c r="BW8" s="8">
        <v>0</v>
      </c>
      <c r="BX8" s="8">
        <v>0</v>
      </c>
      <c r="BY8" s="8">
        <v>43</v>
      </c>
      <c r="BZ8" s="8">
        <v>725</v>
      </c>
      <c r="CA8" s="8">
        <v>3128</v>
      </c>
      <c r="CB8" s="8">
        <v>2649</v>
      </c>
      <c r="CC8" s="20">
        <v>5478</v>
      </c>
      <c r="CD8" s="20">
        <v>6527</v>
      </c>
      <c r="CE8" s="20">
        <v>1646</v>
      </c>
      <c r="CF8" s="20">
        <v>117</v>
      </c>
      <c r="CG8" s="20">
        <v>150</v>
      </c>
      <c r="CH8" s="20">
        <v>34</v>
      </c>
      <c r="CI8" s="20">
        <v>34</v>
      </c>
      <c r="CJ8" s="20">
        <v>0</v>
      </c>
      <c r="CK8" s="20">
        <v>0</v>
      </c>
      <c r="CL8" s="20">
        <v>882</v>
      </c>
      <c r="CM8" s="20">
        <v>3686</v>
      </c>
      <c r="CN8" s="20">
        <v>3686</v>
      </c>
      <c r="CO8" s="20">
        <v>4920</v>
      </c>
      <c r="CP8" s="20">
        <v>6062</v>
      </c>
      <c r="CQ8" s="20">
        <v>1031</v>
      </c>
      <c r="CR8" s="20">
        <v>565</v>
      </c>
      <c r="CS8" s="20">
        <v>116</v>
      </c>
      <c r="CT8" s="20">
        <v>7</v>
      </c>
      <c r="CU8" s="20">
        <v>0</v>
      </c>
      <c r="CV8" s="20">
        <v>0</v>
      </c>
      <c r="CW8" s="20">
        <v>16</v>
      </c>
      <c r="CX8" s="20">
        <v>907</v>
      </c>
      <c r="CY8" s="20">
        <v>2870</v>
      </c>
      <c r="CZ8" s="20">
        <v>3512</v>
      </c>
      <c r="DA8" s="20">
        <v>5158</v>
      </c>
      <c r="DB8" s="20">
        <v>5451</v>
      </c>
      <c r="DC8" s="20">
        <v>2191</v>
      </c>
      <c r="DD8" s="20">
        <v>435</v>
      </c>
      <c r="DE8" s="20">
        <v>204</v>
      </c>
      <c r="DF8" s="20">
        <v>0</v>
      </c>
      <c r="DG8" s="20">
        <v>10</v>
      </c>
      <c r="DH8" s="20">
        <v>0</v>
      </c>
      <c r="DI8" s="20">
        <v>156</v>
      </c>
      <c r="DJ8" s="20">
        <v>467</v>
      </c>
      <c r="DK8" s="20">
        <v>3385</v>
      </c>
      <c r="DL8" s="20">
        <v>2788</v>
      </c>
      <c r="DM8" s="20">
        <v>4634</v>
      </c>
      <c r="DN8" s="20">
        <v>4797</v>
      </c>
      <c r="DO8" s="20">
        <v>1604</v>
      </c>
      <c r="DP8" s="20">
        <v>292</v>
      </c>
      <c r="DQ8" s="20">
        <v>127</v>
      </c>
      <c r="DR8" s="20">
        <v>0</v>
      </c>
      <c r="DS8" s="20">
        <v>0</v>
      </c>
      <c r="DT8" s="20">
        <v>0</v>
      </c>
      <c r="DU8" s="20">
        <v>0</v>
      </c>
      <c r="DV8" s="20">
        <v>885</v>
      </c>
      <c r="DW8" s="20">
        <v>2246</v>
      </c>
      <c r="DX8" s="20">
        <v>3059</v>
      </c>
      <c r="DY8" s="20">
        <v>3617</v>
      </c>
      <c r="DZ8" s="20">
        <v>4088</v>
      </c>
      <c r="EA8" s="20">
        <v>1498</v>
      </c>
      <c r="EB8" s="20">
        <v>112</v>
      </c>
      <c r="EC8" s="20">
        <v>192</v>
      </c>
      <c r="ED8" s="20">
        <v>46</v>
      </c>
      <c r="EE8" s="20">
        <v>0</v>
      </c>
      <c r="EF8" s="20">
        <v>0</v>
      </c>
      <c r="EG8" s="20">
        <v>0</v>
      </c>
      <c r="EH8" s="20">
        <v>820</v>
      </c>
      <c r="EI8" s="20">
        <v>2927</v>
      </c>
      <c r="EJ8" s="20">
        <v>2432</v>
      </c>
      <c r="EK8" s="20">
        <v>4405</v>
      </c>
      <c r="EL8" s="20">
        <v>4357</v>
      </c>
      <c r="EM8" s="20">
        <v>1520</v>
      </c>
      <c r="EN8" s="20">
        <v>198</v>
      </c>
      <c r="EO8" s="20">
        <v>242</v>
      </c>
      <c r="EP8" s="20">
        <v>55</v>
      </c>
      <c r="EQ8" s="20">
        <v>14</v>
      </c>
      <c r="ER8" s="20">
        <v>0</v>
      </c>
      <c r="ES8" s="20">
        <v>34</v>
      </c>
      <c r="ET8" s="20">
        <v>325</v>
      </c>
      <c r="EU8" s="20">
        <v>2537</v>
      </c>
      <c r="EV8" s="20">
        <v>2431</v>
      </c>
      <c r="EW8" s="20">
        <v>3976</v>
      </c>
      <c r="EX8" s="20">
        <v>5180</v>
      </c>
      <c r="EY8" s="20">
        <v>1788</v>
      </c>
      <c r="EZ8" s="20">
        <v>414</v>
      </c>
      <c r="FA8" s="20">
        <v>366</v>
      </c>
      <c r="FB8" s="20">
        <v>84</v>
      </c>
      <c r="FC8" s="20">
        <v>273</v>
      </c>
      <c r="FD8" s="20">
        <v>143</v>
      </c>
      <c r="FE8" s="20">
        <v>203</v>
      </c>
      <c r="FF8" s="20">
        <v>1134</v>
      </c>
      <c r="FG8" s="20">
        <v>2978</v>
      </c>
      <c r="FH8" s="20">
        <v>2460</v>
      </c>
      <c r="FI8" s="20">
        <v>4218</v>
      </c>
      <c r="FJ8" s="20">
        <v>5407</v>
      </c>
      <c r="FK8" s="20">
        <v>2359</v>
      </c>
      <c r="FL8" s="20">
        <v>746</v>
      </c>
      <c r="FM8" s="20">
        <v>491</v>
      </c>
      <c r="FN8" s="20">
        <v>112</v>
      </c>
      <c r="FO8" s="20">
        <v>60</v>
      </c>
      <c r="FP8" s="20">
        <v>39</v>
      </c>
      <c r="FQ8" s="20">
        <v>150</v>
      </c>
      <c r="FR8" s="20">
        <v>1128</v>
      </c>
      <c r="FS8" s="20">
        <v>2916</v>
      </c>
      <c r="FT8" s="20">
        <v>2325</v>
      </c>
      <c r="FU8" s="20">
        <v>4074</v>
      </c>
      <c r="FV8" s="20">
        <v>5537</v>
      </c>
      <c r="FW8" s="20">
        <v>2270</v>
      </c>
      <c r="FX8" s="20">
        <v>660</v>
      </c>
      <c r="FY8" s="20">
        <v>410</v>
      </c>
      <c r="FZ8" s="20">
        <v>58</v>
      </c>
      <c r="GA8" s="20">
        <v>77</v>
      </c>
      <c r="GB8" s="20">
        <v>9</v>
      </c>
      <c r="GC8" s="20">
        <v>44</v>
      </c>
      <c r="GD8" s="20">
        <v>895</v>
      </c>
      <c r="GE8" s="20">
        <v>1568</v>
      </c>
      <c r="GF8" s="20">
        <v>3193</v>
      </c>
      <c r="GG8" s="20">
        <v>3841</v>
      </c>
      <c r="GH8" s="20">
        <v>5022</v>
      </c>
      <c r="GI8" s="20">
        <v>1928</v>
      </c>
      <c r="GJ8" s="20">
        <v>645</v>
      </c>
      <c r="GK8" s="20">
        <v>711</v>
      </c>
      <c r="GL8" s="20">
        <v>58</v>
      </c>
      <c r="GM8" s="20">
        <v>19</v>
      </c>
      <c r="GN8" s="20">
        <v>22</v>
      </c>
      <c r="GO8" s="20">
        <v>24</v>
      </c>
      <c r="GP8" s="20">
        <v>1098</v>
      </c>
      <c r="GQ8" s="20">
        <v>2272</v>
      </c>
      <c r="GR8" s="20">
        <v>1896</v>
      </c>
      <c r="GS8" s="20">
        <v>3299</v>
      </c>
      <c r="GT8" s="20">
        <v>5096</v>
      </c>
      <c r="GU8" s="20">
        <v>1934</v>
      </c>
      <c r="GV8" s="20">
        <v>485</v>
      </c>
      <c r="GW8" s="20">
        <v>766</v>
      </c>
      <c r="GX8" s="20">
        <v>38</v>
      </c>
      <c r="GY8" s="20">
        <v>45</v>
      </c>
      <c r="GZ8" s="20">
        <v>26</v>
      </c>
      <c r="HA8" s="20">
        <v>147</v>
      </c>
      <c r="HB8" s="20">
        <v>685</v>
      </c>
      <c r="HC8" s="20">
        <v>2738</v>
      </c>
      <c r="HD8" s="20">
        <v>1904</v>
      </c>
      <c r="HE8" s="20">
        <v>3440</v>
      </c>
      <c r="HF8" s="20">
        <v>5640</v>
      </c>
      <c r="HG8" s="20">
        <v>1871</v>
      </c>
      <c r="HH8" s="20">
        <v>483</v>
      </c>
      <c r="HI8" s="20">
        <v>749</v>
      </c>
      <c r="HJ8" s="20">
        <v>54</v>
      </c>
      <c r="HK8" s="20">
        <v>30</v>
      </c>
      <c r="HL8" s="20">
        <v>0</v>
      </c>
      <c r="HM8" s="20">
        <v>77</v>
      </c>
      <c r="HN8" s="20">
        <v>1030</v>
      </c>
      <c r="HO8" s="20">
        <v>2084</v>
      </c>
      <c r="HP8" s="20">
        <v>2509</v>
      </c>
      <c r="HQ8" s="20">
        <v>3550</v>
      </c>
      <c r="HR8" s="20">
        <v>4960</v>
      </c>
      <c r="HS8" s="20">
        <v>1835</v>
      </c>
      <c r="HT8" s="20">
        <v>651</v>
      </c>
      <c r="HU8" s="20">
        <v>746</v>
      </c>
      <c r="HV8" s="20">
        <v>32</v>
      </c>
      <c r="HW8" s="20">
        <v>0</v>
      </c>
      <c r="HX8" s="20">
        <v>73</v>
      </c>
      <c r="HY8" s="20">
        <v>78</v>
      </c>
      <c r="HZ8" s="20">
        <v>710</v>
      </c>
      <c r="IA8" s="20">
        <v>2190</v>
      </c>
      <c r="IB8" s="20">
        <v>2198</v>
      </c>
      <c r="IC8" s="20">
        <v>3542</v>
      </c>
      <c r="ID8" s="20">
        <v>4214</v>
      </c>
      <c r="IE8" s="20">
        <v>1592</v>
      </c>
      <c r="IF8" s="20">
        <v>749</v>
      </c>
      <c r="IG8" s="20">
        <v>736</v>
      </c>
      <c r="IH8" s="20">
        <v>220</v>
      </c>
      <c r="II8" s="20">
        <v>56</v>
      </c>
      <c r="IJ8" s="20">
        <v>0</v>
      </c>
      <c r="IK8" s="20">
        <v>229</v>
      </c>
      <c r="IL8" s="20">
        <v>649</v>
      </c>
      <c r="IM8" s="20">
        <v>2847</v>
      </c>
      <c r="IN8" s="20">
        <v>1870</v>
      </c>
      <c r="IO8" s="20">
        <v>3542</v>
      </c>
      <c r="IP8" s="20">
        <v>4841</v>
      </c>
      <c r="IQ8" s="20">
        <v>1685</v>
      </c>
      <c r="IR8" s="20">
        <v>257</v>
      </c>
      <c r="IS8" s="20">
        <v>577</v>
      </c>
      <c r="IT8" s="20">
        <v>0</v>
      </c>
      <c r="IU8" s="20">
        <v>204</v>
      </c>
      <c r="IV8" s="20">
        <v>243</v>
      </c>
      <c r="IW8" s="20">
        <v>416</v>
      </c>
      <c r="IX8" s="20">
        <v>1649</v>
      </c>
      <c r="IY8" s="20">
        <v>2090</v>
      </c>
      <c r="IZ8" s="20">
        <v>2744</v>
      </c>
      <c r="JA8" s="20">
        <v>3764</v>
      </c>
      <c r="JB8" s="20">
        <v>4463</v>
      </c>
      <c r="JC8" s="20">
        <v>1632</v>
      </c>
      <c r="JD8" s="20">
        <v>427</v>
      </c>
      <c r="JE8" s="20">
        <v>724</v>
      </c>
      <c r="JF8" s="20">
        <v>110</v>
      </c>
      <c r="JG8" s="20">
        <v>167</v>
      </c>
      <c r="JH8" s="20">
        <v>19</v>
      </c>
      <c r="JI8" s="20">
        <v>69</v>
      </c>
      <c r="JJ8" s="20">
        <v>1034</v>
      </c>
      <c r="JK8" s="20">
        <v>2255</v>
      </c>
      <c r="JL8" s="20">
        <v>1908</v>
      </c>
      <c r="JM8" s="20">
        <v>3920</v>
      </c>
      <c r="JN8" s="20">
        <v>4497</v>
      </c>
      <c r="JO8" s="20">
        <v>1387</v>
      </c>
      <c r="JP8" s="20">
        <v>614</v>
      </c>
      <c r="JQ8" s="20">
        <v>541</v>
      </c>
      <c r="JR8" s="20">
        <v>65</v>
      </c>
      <c r="JS8" s="20">
        <v>112</v>
      </c>
      <c r="JT8" s="20">
        <v>28</v>
      </c>
      <c r="JU8" s="20">
        <v>113</v>
      </c>
      <c r="JV8" s="20">
        <v>1001</v>
      </c>
      <c r="JW8" s="20">
        <v>1695</v>
      </c>
      <c r="JX8" s="20">
        <v>2594</v>
      </c>
      <c r="JY8" s="20">
        <f>3669+167</f>
        <v>3836</v>
      </c>
      <c r="JZ8" s="20">
        <v>5161</v>
      </c>
      <c r="KA8" s="20">
        <v>1686</v>
      </c>
      <c r="KB8" s="20">
        <v>754</v>
      </c>
      <c r="KC8" s="20">
        <v>715</v>
      </c>
      <c r="KD8" s="20">
        <v>154</v>
      </c>
      <c r="KE8" s="20">
        <v>253</v>
      </c>
      <c r="KF8" s="20">
        <v>114</v>
      </c>
      <c r="KG8" s="20">
        <v>25</v>
      </c>
      <c r="KH8" s="20">
        <v>0</v>
      </c>
      <c r="KI8" s="20">
        <v>217</v>
      </c>
      <c r="KJ8" s="20">
        <v>2323</v>
      </c>
      <c r="KK8" s="20">
        <v>4508</v>
      </c>
      <c r="KL8" s="20">
        <v>5497</v>
      </c>
      <c r="KM8" s="20">
        <v>3098</v>
      </c>
      <c r="KN8" s="20">
        <v>758</v>
      </c>
      <c r="KO8" s="20">
        <v>142</v>
      </c>
      <c r="KP8" s="20">
        <v>154</v>
      </c>
      <c r="KQ8" s="20">
        <v>159</v>
      </c>
      <c r="KR8" s="20">
        <v>99</v>
      </c>
      <c r="KS8" s="20">
        <v>72</v>
      </c>
      <c r="KT8" s="20">
        <v>93</v>
      </c>
      <c r="KU8" s="20">
        <v>804</v>
      </c>
      <c r="KV8" s="20">
        <v>2256</v>
      </c>
      <c r="KW8" s="20">
        <v>4298</v>
      </c>
      <c r="KX8" s="20">
        <v>5110</v>
      </c>
      <c r="KY8" s="20">
        <v>2467</v>
      </c>
      <c r="KZ8" s="20">
        <v>962</v>
      </c>
      <c r="LA8" s="20">
        <v>528</v>
      </c>
      <c r="LB8" s="20">
        <v>22</v>
      </c>
      <c r="LC8" s="20">
        <v>60</v>
      </c>
      <c r="LD8" s="20">
        <v>51</v>
      </c>
      <c r="LE8" s="20">
        <v>242</v>
      </c>
      <c r="LF8" s="20">
        <v>1105</v>
      </c>
      <c r="LG8" s="20">
        <v>1948</v>
      </c>
      <c r="LH8" s="20">
        <v>2484</v>
      </c>
      <c r="LI8" s="20">
        <v>3076</v>
      </c>
      <c r="LJ8" s="20">
        <v>4049</v>
      </c>
      <c r="LK8" s="20">
        <v>1609</v>
      </c>
      <c r="LL8" s="20">
        <v>802</v>
      </c>
      <c r="LM8" s="20">
        <v>514</v>
      </c>
      <c r="LN8" s="20">
        <v>50</v>
      </c>
      <c r="LO8" s="20">
        <v>32</v>
      </c>
      <c r="LP8" s="20">
        <v>25</v>
      </c>
      <c r="LQ8" s="20">
        <v>152</v>
      </c>
      <c r="LR8" s="20">
        <v>928</v>
      </c>
      <c r="LS8" s="20">
        <v>1597</v>
      </c>
      <c r="LT8" s="20">
        <v>1822</v>
      </c>
      <c r="LU8" s="20">
        <v>2537</v>
      </c>
      <c r="LV8" s="20">
        <v>3356</v>
      </c>
      <c r="LW8" s="20">
        <v>1863</v>
      </c>
      <c r="LX8" s="20">
        <v>550</v>
      </c>
      <c r="LY8" s="20">
        <v>676</v>
      </c>
      <c r="LZ8" s="20">
        <v>56</v>
      </c>
      <c r="MA8" s="20">
        <v>93</v>
      </c>
      <c r="MB8" s="20">
        <v>25</v>
      </c>
      <c r="MC8" s="20">
        <v>265</v>
      </c>
      <c r="MD8" s="20">
        <v>934</v>
      </c>
      <c r="ME8" s="20">
        <v>1894</v>
      </c>
      <c r="MF8" s="20">
        <v>1380</v>
      </c>
      <c r="MG8" s="20">
        <v>2679</v>
      </c>
      <c r="MH8" s="20">
        <v>3273</v>
      </c>
      <c r="MI8" s="20">
        <v>1274</v>
      </c>
      <c r="MJ8" s="20">
        <v>437</v>
      </c>
      <c r="MK8" s="20">
        <v>598</v>
      </c>
      <c r="ML8" s="20">
        <v>42</v>
      </c>
      <c r="MM8" s="18"/>
    </row>
    <row r="9" spans="1:351" ht="17">
      <c r="A9" s="69" t="s">
        <v>37</v>
      </c>
      <c r="B9" s="8" t="s">
        <v>7</v>
      </c>
      <c r="C9" s="8">
        <v>68</v>
      </c>
      <c r="D9" s="8">
        <v>148</v>
      </c>
      <c r="E9" s="8">
        <v>289</v>
      </c>
      <c r="F9" s="8">
        <v>525</v>
      </c>
      <c r="G9" s="8">
        <v>2412</v>
      </c>
      <c r="H9" s="8">
        <v>2077</v>
      </c>
      <c r="I9" s="8">
        <v>5344</v>
      </c>
      <c r="J9" s="8">
        <v>5740</v>
      </c>
      <c r="K9" s="8">
        <v>1452</v>
      </c>
      <c r="L9" s="8">
        <v>684</v>
      </c>
      <c r="M9" s="8">
        <v>388</v>
      </c>
      <c r="N9" s="8">
        <v>319</v>
      </c>
      <c r="O9" s="8">
        <v>82</v>
      </c>
      <c r="P9" s="8">
        <v>130</v>
      </c>
      <c r="Q9" s="8">
        <v>295</v>
      </c>
      <c r="R9" s="8">
        <v>348</v>
      </c>
      <c r="S9" s="8">
        <v>2158</v>
      </c>
      <c r="T9" s="8">
        <v>2047</v>
      </c>
      <c r="U9" s="8">
        <v>3715</v>
      </c>
      <c r="V9" s="8">
        <v>5241</v>
      </c>
      <c r="W9" s="8">
        <v>1464</v>
      </c>
      <c r="X9" s="8">
        <v>667</v>
      </c>
      <c r="Y9" s="8">
        <v>204</v>
      </c>
      <c r="Z9" s="8">
        <v>156</v>
      </c>
      <c r="AA9" s="8">
        <v>0</v>
      </c>
      <c r="AB9" s="8">
        <v>120</v>
      </c>
      <c r="AC9" s="8">
        <v>43</v>
      </c>
      <c r="AD9" s="8">
        <v>449</v>
      </c>
      <c r="AE9" s="22">
        <v>1756</v>
      </c>
      <c r="AF9" s="22">
        <v>2807</v>
      </c>
      <c r="AG9" s="22">
        <v>3867</v>
      </c>
      <c r="AH9" s="22">
        <v>6699</v>
      </c>
      <c r="AI9" s="8">
        <v>1953</v>
      </c>
      <c r="AJ9" s="8">
        <v>579</v>
      </c>
      <c r="AK9" s="8">
        <v>58</v>
      </c>
      <c r="AL9" s="8">
        <v>92</v>
      </c>
      <c r="AM9" s="8">
        <v>141</v>
      </c>
      <c r="AN9" s="8">
        <v>20</v>
      </c>
      <c r="AO9" s="8">
        <v>116</v>
      </c>
      <c r="AP9" s="8">
        <v>235</v>
      </c>
      <c r="AQ9" s="8">
        <v>1833</v>
      </c>
      <c r="AR9" s="8">
        <v>2000</v>
      </c>
      <c r="AS9" s="8">
        <v>3842</v>
      </c>
      <c r="AT9" s="8">
        <v>7994</v>
      </c>
      <c r="AU9" s="8">
        <v>1850</v>
      </c>
      <c r="AV9" s="8">
        <v>597</v>
      </c>
      <c r="AW9" s="8">
        <v>53</v>
      </c>
      <c r="AX9" s="8">
        <v>97</v>
      </c>
      <c r="AY9" s="8">
        <v>99</v>
      </c>
      <c r="AZ9" s="8">
        <v>28</v>
      </c>
      <c r="BA9" s="8">
        <v>91</v>
      </c>
      <c r="BB9" s="8">
        <v>599</v>
      </c>
      <c r="BC9" s="8">
        <v>1132</v>
      </c>
      <c r="BD9" s="8">
        <v>2855</v>
      </c>
      <c r="BE9" s="8">
        <v>4123</v>
      </c>
      <c r="BF9" s="8">
        <v>8299</v>
      </c>
      <c r="BG9" s="8">
        <v>1501</v>
      </c>
      <c r="BH9" s="8">
        <v>458</v>
      </c>
      <c r="BI9" s="8">
        <v>113</v>
      </c>
      <c r="BJ9" s="8">
        <v>35</v>
      </c>
      <c r="BK9" s="8">
        <v>0</v>
      </c>
      <c r="BL9" s="8">
        <v>41</v>
      </c>
      <c r="BM9" s="8">
        <v>114</v>
      </c>
      <c r="BN9" s="8">
        <v>348</v>
      </c>
      <c r="BO9" s="8">
        <v>762</v>
      </c>
      <c r="BP9" s="8">
        <v>2852</v>
      </c>
      <c r="BQ9" s="8">
        <v>3901</v>
      </c>
      <c r="BR9" s="8">
        <v>7314</v>
      </c>
      <c r="BS9" s="8">
        <v>812</v>
      </c>
      <c r="BT9" s="8">
        <v>406</v>
      </c>
      <c r="BU9" s="8">
        <v>103</v>
      </c>
      <c r="BV9" s="8">
        <v>74</v>
      </c>
      <c r="BW9" s="8">
        <v>65</v>
      </c>
      <c r="BX9" s="8">
        <v>112</v>
      </c>
      <c r="BY9" s="8">
        <v>355</v>
      </c>
      <c r="BZ9" s="8">
        <v>493</v>
      </c>
      <c r="CA9" s="8">
        <v>2733</v>
      </c>
      <c r="CB9" s="8">
        <v>2010</v>
      </c>
      <c r="CC9" s="20">
        <v>5157</v>
      </c>
      <c r="CD9" s="20">
        <v>6568</v>
      </c>
      <c r="CE9" s="20">
        <v>1769</v>
      </c>
      <c r="CF9" s="20">
        <v>339</v>
      </c>
      <c r="CG9" s="20">
        <v>123</v>
      </c>
      <c r="CH9" s="20">
        <v>157</v>
      </c>
      <c r="CI9" s="20">
        <v>77</v>
      </c>
      <c r="CJ9" s="20">
        <v>77</v>
      </c>
      <c r="CK9" s="20">
        <v>65</v>
      </c>
      <c r="CL9" s="20">
        <v>944</v>
      </c>
      <c r="CM9" s="20">
        <v>2090</v>
      </c>
      <c r="CN9" s="20">
        <v>2731</v>
      </c>
      <c r="CO9" s="20">
        <v>4652</v>
      </c>
      <c r="CP9" s="20">
        <v>5483</v>
      </c>
      <c r="CQ9" s="20">
        <v>2071</v>
      </c>
      <c r="CR9" s="20">
        <v>375</v>
      </c>
      <c r="CS9" s="20">
        <v>370</v>
      </c>
      <c r="CT9" s="20">
        <v>445</v>
      </c>
      <c r="CU9" s="20">
        <v>0</v>
      </c>
      <c r="CV9" s="20">
        <v>160</v>
      </c>
      <c r="CW9" s="20">
        <v>43</v>
      </c>
      <c r="CX9" s="20">
        <v>894</v>
      </c>
      <c r="CY9" s="20">
        <v>1472</v>
      </c>
      <c r="CZ9" s="20">
        <v>1928</v>
      </c>
      <c r="DA9" s="20">
        <v>3724</v>
      </c>
      <c r="DB9" s="20">
        <v>6806</v>
      </c>
      <c r="DC9" s="20">
        <v>2063</v>
      </c>
      <c r="DD9" s="20">
        <v>499</v>
      </c>
      <c r="DE9" s="20">
        <v>253</v>
      </c>
      <c r="DF9" s="20">
        <v>82</v>
      </c>
      <c r="DG9" s="20">
        <v>0</v>
      </c>
      <c r="DH9" s="20">
        <v>330</v>
      </c>
      <c r="DI9" s="20">
        <v>137</v>
      </c>
      <c r="DJ9" s="20">
        <v>155</v>
      </c>
      <c r="DK9" s="20">
        <v>2437</v>
      </c>
      <c r="DL9" s="20">
        <v>1834</v>
      </c>
      <c r="DM9" s="20">
        <v>4578</v>
      </c>
      <c r="DN9" s="20">
        <v>5087</v>
      </c>
      <c r="DO9" s="20">
        <v>2061</v>
      </c>
      <c r="DP9" s="20">
        <v>501</v>
      </c>
      <c r="DQ9" s="20">
        <v>214</v>
      </c>
      <c r="DR9" s="20">
        <v>0</v>
      </c>
      <c r="DS9" s="20">
        <v>62</v>
      </c>
      <c r="DT9" s="20">
        <v>120</v>
      </c>
      <c r="DU9" s="20">
        <v>65</v>
      </c>
      <c r="DV9" s="20">
        <v>393</v>
      </c>
      <c r="DW9" s="20">
        <v>2109</v>
      </c>
      <c r="DX9" s="20">
        <v>2628</v>
      </c>
      <c r="DY9" s="20">
        <v>4144</v>
      </c>
      <c r="DZ9" s="20">
        <v>4888</v>
      </c>
      <c r="EA9" s="20">
        <v>1775</v>
      </c>
      <c r="EB9" s="20">
        <v>572</v>
      </c>
      <c r="EC9" s="20">
        <v>325</v>
      </c>
      <c r="ED9" s="20">
        <v>68</v>
      </c>
      <c r="EE9" s="20">
        <v>0</v>
      </c>
      <c r="EF9" s="20">
        <v>136</v>
      </c>
      <c r="EG9" s="20">
        <v>224</v>
      </c>
      <c r="EH9" s="20">
        <v>786</v>
      </c>
      <c r="EI9" s="20">
        <v>1849</v>
      </c>
      <c r="EJ9" s="20">
        <v>2282</v>
      </c>
      <c r="EK9" s="20">
        <v>3849</v>
      </c>
      <c r="EL9" s="20">
        <v>6297</v>
      </c>
      <c r="EM9" s="20">
        <v>1320</v>
      </c>
      <c r="EN9" s="20">
        <v>523</v>
      </c>
      <c r="EO9" s="20">
        <v>319</v>
      </c>
      <c r="EP9" s="20">
        <v>117</v>
      </c>
      <c r="EQ9" s="20">
        <v>289</v>
      </c>
      <c r="ER9" s="20">
        <v>59</v>
      </c>
      <c r="ES9" s="20">
        <v>199</v>
      </c>
      <c r="ET9" s="20">
        <v>216</v>
      </c>
      <c r="EU9" s="20">
        <v>2268</v>
      </c>
      <c r="EV9" s="20">
        <v>1834</v>
      </c>
      <c r="EW9" s="20">
        <v>4042</v>
      </c>
      <c r="EX9" s="20">
        <v>5702</v>
      </c>
      <c r="EY9" s="20">
        <v>1319</v>
      </c>
      <c r="EZ9" s="20">
        <v>517</v>
      </c>
      <c r="FA9" s="20">
        <v>286</v>
      </c>
      <c r="FB9" s="20">
        <v>131</v>
      </c>
      <c r="FC9" s="20">
        <v>44</v>
      </c>
      <c r="FD9" s="20">
        <v>138</v>
      </c>
      <c r="FE9" s="20">
        <v>181</v>
      </c>
      <c r="FF9" s="20">
        <v>464</v>
      </c>
      <c r="FG9" s="20">
        <v>1489</v>
      </c>
      <c r="FH9" s="20">
        <v>1901</v>
      </c>
      <c r="FI9" s="20">
        <v>4404</v>
      </c>
      <c r="FJ9" s="20">
        <v>5600</v>
      </c>
      <c r="FK9" s="20">
        <v>1319</v>
      </c>
      <c r="FL9" s="20">
        <v>577</v>
      </c>
      <c r="FM9" s="20">
        <v>391</v>
      </c>
      <c r="FN9" s="20">
        <v>102</v>
      </c>
      <c r="FO9" s="20">
        <v>65</v>
      </c>
      <c r="FP9" s="20">
        <v>27</v>
      </c>
      <c r="FQ9" s="20">
        <v>133</v>
      </c>
      <c r="FR9" s="20">
        <v>257</v>
      </c>
      <c r="FS9" s="20">
        <v>1362</v>
      </c>
      <c r="FT9" s="20">
        <v>1678</v>
      </c>
      <c r="FU9" s="20">
        <v>4333</v>
      </c>
      <c r="FV9" s="20">
        <v>5599</v>
      </c>
      <c r="FW9" s="20">
        <v>1476</v>
      </c>
      <c r="FX9" s="20">
        <v>356</v>
      </c>
      <c r="FY9" s="20">
        <v>373</v>
      </c>
      <c r="FZ9" s="20">
        <v>117</v>
      </c>
      <c r="GA9" s="20">
        <v>100</v>
      </c>
      <c r="GB9" s="20">
        <v>79</v>
      </c>
      <c r="GC9" s="20">
        <v>58</v>
      </c>
      <c r="GD9" s="20">
        <v>615</v>
      </c>
      <c r="GE9" s="20">
        <v>1034</v>
      </c>
      <c r="GF9" s="20">
        <v>2856</v>
      </c>
      <c r="GG9" s="20">
        <f>3330+43</f>
        <v>3373</v>
      </c>
      <c r="GH9" s="20">
        <v>6088</v>
      </c>
      <c r="GI9" s="20">
        <v>1709</v>
      </c>
      <c r="GJ9" s="20">
        <v>248</v>
      </c>
      <c r="GK9" s="20">
        <v>347</v>
      </c>
      <c r="GL9" s="20">
        <v>103</v>
      </c>
      <c r="GM9" s="20">
        <v>65</v>
      </c>
      <c r="GN9" s="20">
        <v>67</v>
      </c>
      <c r="GO9" s="20">
        <v>211</v>
      </c>
      <c r="GP9" s="20">
        <v>634</v>
      </c>
      <c r="GQ9" s="20">
        <v>1421</v>
      </c>
      <c r="GR9" s="20">
        <v>2175</v>
      </c>
      <c r="GS9" s="20">
        <v>3754</v>
      </c>
      <c r="GT9" s="20">
        <v>6724</v>
      </c>
      <c r="GU9" s="20">
        <v>1535</v>
      </c>
      <c r="GV9" s="20">
        <v>259</v>
      </c>
      <c r="GW9" s="20">
        <v>350</v>
      </c>
      <c r="GX9" s="20">
        <v>117</v>
      </c>
      <c r="GY9" s="20">
        <v>172</v>
      </c>
      <c r="GZ9" s="20">
        <v>13</v>
      </c>
      <c r="HA9" s="20">
        <v>122</v>
      </c>
      <c r="HB9" s="20">
        <v>246</v>
      </c>
      <c r="HC9" s="20">
        <v>1774</v>
      </c>
      <c r="HD9" s="20">
        <v>1605</v>
      </c>
      <c r="HE9" s="20">
        <v>4428</v>
      </c>
      <c r="HF9" s="20">
        <v>5357</v>
      </c>
      <c r="HG9" s="20">
        <v>1248</v>
      </c>
      <c r="HH9" s="20">
        <v>327</v>
      </c>
      <c r="HI9" s="20">
        <v>366</v>
      </c>
      <c r="HJ9" s="20">
        <v>218</v>
      </c>
      <c r="HK9" s="20">
        <v>149</v>
      </c>
      <c r="HL9" s="20">
        <v>90</v>
      </c>
      <c r="HM9" s="20">
        <v>47</v>
      </c>
      <c r="HN9" s="20">
        <v>473</v>
      </c>
      <c r="HO9" s="20">
        <v>999</v>
      </c>
      <c r="HP9" s="20">
        <v>2632</v>
      </c>
      <c r="HQ9" s="20">
        <v>3514</v>
      </c>
      <c r="HR9" s="20">
        <v>4368</v>
      </c>
      <c r="HS9" s="20">
        <v>912</v>
      </c>
      <c r="HT9" s="20">
        <v>184</v>
      </c>
      <c r="HU9" s="20">
        <v>304</v>
      </c>
      <c r="HV9" s="20">
        <v>68</v>
      </c>
      <c r="HW9" s="20">
        <f>76+19</f>
        <v>95</v>
      </c>
      <c r="HX9" s="20">
        <v>6</v>
      </c>
      <c r="HY9" s="20">
        <v>88</v>
      </c>
      <c r="HZ9" s="20">
        <v>294</v>
      </c>
      <c r="IA9" s="20">
        <v>877</v>
      </c>
      <c r="IB9" s="20">
        <v>2132</v>
      </c>
      <c r="IC9" s="20">
        <v>3974</v>
      </c>
      <c r="ID9" s="20">
        <v>4008</v>
      </c>
      <c r="IE9" s="20">
        <v>1053</v>
      </c>
      <c r="IF9" s="20">
        <v>196</v>
      </c>
      <c r="IG9" s="20">
        <v>233</v>
      </c>
      <c r="IH9" s="20">
        <v>50</v>
      </c>
      <c r="II9" s="20">
        <v>35</v>
      </c>
      <c r="IJ9" s="20">
        <v>23</v>
      </c>
      <c r="IK9" s="20">
        <v>46</v>
      </c>
      <c r="IL9" s="20">
        <v>245</v>
      </c>
      <c r="IM9" s="20">
        <v>1640</v>
      </c>
      <c r="IN9" s="20">
        <v>1314</v>
      </c>
      <c r="IO9" s="20">
        <v>3872</v>
      </c>
      <c r="IP9" s="20">
        <v>4329</v>
      </c>
      <c r="IQ9" s="20">
        <v>1200</v>
      </c>
      <c r="IR9" s="20">
        <v>330</v>
      </c>
      <c r="IS9" s="20">
        <v>229</v>
      </c>
      <c r="IT9" s="20">
        <v>56</v>
      </c>
      <c r="IU9" s="20">
        <v>52</v>
      </c>
      <c r="IV9" s="20">
        <v>14</v>
      </c>
      <c r="IW9" s="20">
        <v>43</v>
      </c>
      <c r="IX9" s="20">
        <v>371</v>
      </c>
      <c r="IY9" s="20">
        <v>1274</v>
      </c>
      <c r="IZ9" s="20">
        <v>2501</v>
      </c>
      <c r="JA9" s="20">
        <v>4460</v>
      </c>
      <c r="JB9" s="20">
        <v>4996</v>
      </c>
      <c r="JC9" s="20">
        <v>1073</v>
      </c>
      <c r="JD9" s="20">
        <v>247</v>
      </c>
      <c r="JE9" s="20">
        <v>194</v>
      </c>
      <c r="JF9" s="20">
        <v>24</v>
      </c>
      <c r="JG9" s="20">
        <v>116</v>
      </c>
      <c r="JH9" s="20">
        <v>12</v>
      </c>
      <c r="JI9" s="20">
        <v>28</v>
      </c>
      <c r="JJ9" s="20">
        <v>454</v>
      </c>
      <c r="JK9" s="20">
        <v>873</v>
      </c>
      <c r="JL9" s="20">
        <v>1617</v>
      </c>
      <c r="JM9" s="20">
        <v>3910</v>
      </c>
      <c r="JN9" s="20">
        <v>3843</v>
      </c>
      <c r="JO9" s="20">
        <v>903</v>
      </c>
      <c r="JP9" s="20">
        <v>391</v>
      </c>
      <c r="JQ9" s="20">
        <v>228</v>
      </c>
      <c r="JR9" s="20">
        <v>170</v>
      </c>
      <c r="JS9" s="20">
        <v>92</v>
      </c>
      <c r="JT9" s="20">
        <v>50</v>
      </c>
      <c r="JU9" s="20">
        <v>62</v>
      </c>
      <c r="JV9" s="20">
        <v>483</v>
      </c>
      <c r="JW9" s="20">
        <v>818</v>
      </c>
      <c r="JX9" s="20">
        <v>3079</v>
      </c>
      <c r="JY9" s="20">
        <v>4154</v>
      </c>
      <c r="JZ9" s="20">
        <v>5855</v>
      </c>
      <c r="KA9" s="20">
        <v>1061</v>
      </c>
      <c r="KB9" s="20">
        <v>419</v>
      </c>
      <c r="KC9" s="20">
        <v>218</v>
      </c>
      <c r="KD9" s="20">
        <v>125</v>
      </c>
      <c r="KE9" s="20">
        <v>66</v>
      </c>
      <c r="KF9" s="20">
        <v>42</v>
      </c>
      <c r="KG9" s="20">
        <v>14</v>
      </c>
      <c r="KH9" s="20">
        <v>4</v>
      </c>
      <c r="KI9" s="20">
        <v>209</v>
      </c>
      <c r="KJ9" s="20">
        <v>1958</v>
      </c>
      <c r="KK9" s="20">
        <v>5142</v>
      </c>
      <c r="KL9" s="20">
        <v>6418</v>
      </c>
      <c r="KM9" s="20">
        <v>2950</v>
      </c>
      <c r="KN9" s="20">
        <v>586</v>
      </c>
      <c r="KO9" s="20">
        <v>6</v>
      </c>
      <c r="KP9" s="20">
        <v>10</v>
      </c>
      <c r="KQ9" s="20">
        <v>4</v>
      </c>
      <c r="KR9" s="20">
        <v>124</v>
      </c>
      <c r="KS9" s="20">
        <v>174</v>
      </c>
      <c r="KT9" s="20">
        <v>181</v>
      </c>
      <c r="KU9" s="20">
        <v>972</v>
      </c>
      <c r="KV9" s="20">
        <v>2652</v>
      </c>
      <c r="KW9" s="20">
        <v>4305</v>
      </c>
      <c r="KX9" s="20">
        <v>5427</v>
      </c>
      <c r="KY9" s="20">
        <v>2122</v>
      </c>
      <c r="KZ9" s="20">
        <v>840</v>
      </c>
      <c r="LA9" s="20">
        <v>158</v>
      </c>
      <c r="LB9" s="20">
        <v>65</v>
      </c>
      <c r="LC9" s="20">
        <v>64</v>
      </c>
      <c r="LD9" s="20">
        <v>71</v>
      </c>
      <c r="LE9" s="20">
        <v>62</v>
      </c>
      <c r="LF9" s="20">
        <v>580</v>
      </c>
      <c r="LG9" s="20">
        <v>1650</v>
      </c>
      <c r="LH9" s="20">
        <v>3405</v>
      </c>
      <c r="LI9" s="20">
        <v>4234</v>
      </c>
      <c r="LJ9" s="20">
        <v>4090</v>
      </c>
      <c r="LK9" s="20">
        <v>1137</v>
      </c>
      <c r="LL9" s="20">
        <v>404</v>
      </c>
      <c r="LM9" s="20">
        <v>166</v>
      </c>
      <c r="LN9" s="20">
        <v>163</v>
      </c>
      <c r="LO9" s="20">
        <v>50</v>
      </c>
      <c r="LP9" s="20">
        <v>37</v>
      </c>
      <c r="LQ9" s="20">
        <v>129</v>
      </c>
      <c r="LR9" s="20">
        <v>365</v>
      </c>
      <c r="LS9" s="20">
        <v>1063</v>
      </c>
      <c r="LT9" s="20">
        <v>1492</v>
      </c>
      <c r="LU9" s="20">
        <v>3470</v>
      </c>
      <c r="LV9" s="20">
        <v>4579</v>
      </c>
      <c r="LW9" s="20">
        <v>1851</v>
      </c>
      <c r="LX9" s="20">
        <v>416</v>
      </c>
      <c r="LY9" s="20">
        <v>216</v>
      </c>
      <c r="LZ9" s="20">
        <v>57</v>
      </c>
      <c r="MA9" s="20">
        <v>24</v>
      </c>
      <c r="MB9" s="20">
        <v>34</v>
      </c>
      <c r="MC9" s="20">
        <v>60</v>
      </c>
      <c r="MD9" s="20">
        <v>494</v>
      </c>
      <c r="ME9" s="20">
        <v>2070</v>
      </c>
      <c r="MF9" s="20">
        <v>2021</v>
      </c>
      <c r="MG9" s="20">
        <v>3274</v>
      </c>
      <c r="MH9" s="20">
        <v>4135</v>
      </c>
      <c r="MI9" s="20">
        <v>1123</v>
      </c>
      <c r="MJ9" s="20">
        <v>494</v>
      </c>
      <c r="MK9" s="20">
        <v>339</v>
      </c>
      <c r="ML9" s="20">
        <v>212</v>
      </c>
      <c r="MM9" s="18"/>
    </row>
    <row r="10" spans="1:351" ht="17">
      <c r="A10" s="69" t="s">
        <v>38</v>
      </c>
      <c r="B10" s="8" t="s">
        <v>8</v>
      </c>
      <c r="C10" s="8">
        <v>306</v>
      </c>
      <c r="D10" s="8">
        <v>278</v>
      </c>
      <c r="E10" s="8">
        <v>142</v>
      </c>
      <c r="F10" s="8">
        <v>904</v>
      </c>
      <c r="G10" s="8">
        <v>1386</v>
      </c>
      <c r="H10" s="8">
        <v>1350</v>
      </c>
      <c r="I10" s="8">
        <v>1826</v>
      </c>
      <c r="J10" s="8">
        <v>1632</v>
      </c>
      <c r="K10" s="8">
        <v>1170</v>
      </c>
      <c r="L10" s="8">
        <v>917</v>
      </c>
      <c r="M10" s="8">
        <v>394</v>
      </c>
      <c r="N10" s="8">
        <v>267</v>
      </c>
      <c r="O10" s="8">
        <v>275</v>
      </c>
      <c r="P10" s="8">
        <v>142</v>
      </c>
      <c r="Q10" s="8">
        <v>252</v>
      </c>
      <c r="R10" s="8">
        <v>835</v>
      </c>
      <c r="S10" s="8">
        <v>1374</v>
      </c>
      <c r="T10" s="8">
        <v>1276</v>
      </c>
      <c r="U10" s="8">
        <v>1157</v>
      </c>
      <c r="V10" s="8">
        <v>1586</v>
      </c>
      <c r="W10" s="8">
        <v>1534</v>
      </c>
      <c r="X10" s="8">
        <v>939</v>
      </c>
      <c r="Y10" s="8">
        <v>318</v>
      </c>
      <c r="Z10" s="8">
        <v>624</v>
      </c>
      <c r="AA10" s="8">
        <v>570</v>
      </c>
      <c r="AB10" s="8">
        <v>264</v>
      </c>
      <c r="AC10" s="8">
        <v>223</v>
      </c>
      <c r="AD10" s="8">
        <v>833</v>
      </c>
      <c r="AE10" s="22">
        <v>1046</v>
      </c>
      <c r="AF10" s="22">
        <v>863</v>
      </c>
      <c r="AG10" s="22">
        <v>908</v>
      </c>
      <c r="AH10" s="22">
        <v>1512</v>
      </c>
      <c r="AI10" s="8">
        <v>881</v>
      </c>
      <c r="AJ10" s="8">
        <v>802</v>
      </c>
      <c r="AK10" s="8">
        <v>355</v>
      </c>
      <c r="AL10" s="8">
        <v>261</v>
      </c>
      <c r="AM10" s="8">
        <v>149</v>
      </c>
      <c r="AN10" s="8">
        <v>243</v>
      </c>
      <c r="AO10" s="8">
        <v>279</v>
      </c>
      <c r="AP10" s="8">
        <v>798</v>
      </c>
      <c r="AQ10" s="8">
        <v>968</v>
      </c>
      <c r="AR10" s="8">
        <v>1021</v>
      </c>
      <c r="AS10" s="8">
        <v>1374</v>
      </c>
      <c r="AT10" s="8">
        <v>1875</v>
      </c>
      <c r="AU10" s="8">
        <v>896</v>
      </c>
      <c r="AV10" s="8">
        <v>778</v>
      </c>
      <c r="AW10" s="8">
        <v>315</v>
      </c>
      <c r="AX10" s="8">
        <v>565</v>
      </c>
      <c r="AY10" s="8">
        <v>162</v>
      </c>
      <c r="AZ10" s="8">
        <v>150</v>
      </c>
      <c r="BA10" s="8">
        <v>617</v>
      </c>
      <c r="BB10" s="8">
        <v>747</v>
      </c>
      <c r="BC10" s="8">
        <v>849</v>
      </c>
      <c r="BD10" s="8">
        <v>984</v>
      </c>
      <c r="BE10" s="8">
        <v>1088</v>
      </c>
      <c r="BF10" s="8">
        <v>1408</v>
      </c>
      <c r="BG10" s="8">
        <v>917</v>
      </c>
      <c r="BH10" s="8">
        <v>730</v>
      </c>
      <c r="BI10" s="8">
        <v>328</v>
      </c>
      <c r="BJ10" s="8">
        <v>282</v>
      </c>
      <c r="BK10" s="8">
        <v>160</v>
      </c>
      <c r="BL10" s="8">
        <v>131</v>
      </c>
      <c r="BM10" s="8">
        <v>73</v>
      </c>
      <c r="BN10" s="8">
        <v>85</v>
      </c>
      <c r="BO10" s="8">
        <v>1528</v>
      </c>
      <c r="BP10" s="8">
        <v>863</v>
      </c>
      <c r="BQ10" s="8">
        <v>829</v>
      </c>
      <c r="BR10" s="8">
        <v>1288</v>
      </c>
      <c r="BS10" s="8">
        <v>1114</v>
      </c>
      <c r="BT10" s="8">
        <v>672</v>
      </c>
      <c r="BU10" s="8">
        <v>347</v>
      </c>
      <c r="BV10" s="8">
        <v>206</v>
      </c>
      <c r="BW10" s="8">
        <v>147</v>
      </c>
      <c r="BX10" s="8">
        <v>72</v>
      </c>
      <c r="BY10" s="8">
        <v>147</v>
      </c>
      <c r="BZ10" s="8">
        <v>0</v>
      </c>
      <c r="CA10" s="8">
        <v>869</v>
      </c>
      <c r="CB10" s="8">
        <v>697</v>
      </c>
      <c r="CC10" s="20">
        <v>789</v>
      </c>
      <c r="CD10" s="20">
        <v>1259</v>
      </c>
      <c r="CE10" s="20">
        <v>1277</v>
      </c>
      <c r="CF10" s="20">
        <v>742</v>
      </c>
      <c r="CG10" s="20">
        <v>260</v>
      </c>
      <c r="CH10" s="20">
        <v>385</v>
      </c>
      <c r="CI10" s="20">
        <v>82</v>
      </c>
      <c r="CJ10" s="20">
        <v>74</v>
      </c>
      <c r="CK10" s="20">
        <v>113</v>
      </c>
      <c r="CL10" s="20">
        <v>582</v>
      </c>
      <c r="CM10" s="20">
        <v>664</v>
      </c>
      <c r="CN10" s="20">
        <v>757</v>
      </c>
      <c r="CO10" s="20">
        <v>679</v>
      </c>
      <c r="CP10" s="20">
        <v>1228</v>
      </c>
      <c r="CQ10" s="20">
        <v>778</v>
      </c>
      <c r="CR10" s="20">
        <v>345</v>
      </c>
      <c r="CS10" s="20">
        <v>230</v>
      </c>
      <c r="CT10" s="20">
        <v>237</v>
      </c>
      <c r="CU10" s="20">
        <v>120</v>
      </c>
      <c r="CV10" s="20">
        <v>0</v>
      </c>
      <c r="CW10" s="20">
        <v>130</v>
      </c>
      <c r="CX10" s="20">
        <v>530</v>
      </c>
      <c r="CY10" s="20">
        <v>669</v>
      </c>
      <c r="CZ10" s="20">
        <v>496</v>
      </c>
      <c r="DA10" s="20">
        <v>469</v>
      </c>
      <c r="DB10" s="20">
        <v>1734</v>
      </c>
      <c r="DC10" s="20">
        <v>373</v>
      </c>
      <c r="DD10" s="20">
        <v>320</v>
      </c>
      <c r="DE10" s="20">
        <v>311</v>
      </c>
      <c r="DF10" s="20">
        <v>138</v>
      </c>
      <c r="DG10" s="20">
        <v>192</v>
      </c>
      <c r="DH10" s="20">
        <v>0</v>
      </c>
      <c r="DI10" s="20">
        <v>211</v>
      </c>
      <c r="DJ10" s="20">
        <v>209</v>
      </c>
      <c r="DK10" s="20">
        <v>290</v>
      </c>
      <c r="DL10" s="20">
        <v>983</v>
      </c>
      <c r="DM10" s="20">
        <v>847</v>
      </c>
      <c r="DN10" s="20">
        <v>1611</v>
      </c>
      <c r="DO10" s="20">
        <v>426</v>
      </c>
      <c r="DP10" s="20">
        <v>39</v>
      </c>
      <c r="DQ10" s="20">
        <v>408</v>
      </c>
      <c r="DR10" s="20">
        <v>260</v>
      </c>
      <c r="DS10" s="20">
        <v>230</v>
      </c>
      <c r="DT10" s="20">
        <v>241</v>
      </c>
      <c r="DU10" s="20">
        <v>490</v>
      </c>
      <c r="DV10" s="20">
        <v>446</v>
      </c>
      <c r="DW10" s="20">
        <v>786</v>
      </c>
      <c r="DX10" s="20">
        <v>400</v>
      </c>
      <c r="DY10" s="20">
        <v>770</v>
      </c>
      <c r="DZ10" s="20">
        <v>669</v>
      </c>
      <c r="EA10" s="20">
        <v>652</v>
      </c>
      <c r="EB10" s="20">
        <v>323</v>
      </c>
      <c r="EC10" s="20">
        <v>46</v>
      </c>
      <c r="ED10" s="20">
        <v>504</v>
      </c>
      <c r="EE10" s="20">
        <v>31</v>
      </c>
      <c r="EF10" s="20">
        <v>309</v>
      </c>
      <c r="EG10" s="20">
        <v>45</v>
      </c>
      <c r="EH10" s="20">
        <v>332</v>
      </c>
      <c r="EI10" s="20">
        <v>361</v>
      </c>
      <c r="EJ10" s="20">
        <v>565</v>
      </c>
      <c r="EK10" s="20">
        <v>944</v>
      </c>
      <c r="EL10" s="20">
        <v>709</v>
      </c>
      <c r="EM10" s="20">
        <v>596</v>
      </c>
      <c r="EN10" s="20">
        <v>1000</v>
      </c>
      <c r="EO10" s="20">
        <v>313</v>
      </c>
      <c r="EP10" s="20">
        <v>54</v>
      </c>
      <c r="EQ10" s="20">
        <v>532</v>
      </c>
      <c r="ER10" s="20">
        <v>0</v>
      </c>
      <c r="ES10" s="20">
        <v>493</v>
      </c>
      <c r="ET10" s="20">
        <v>0</v>
      </c>
      <c r="EU10" s="20">
        <f>83+1017</f>
        <v>1100</v>
      </c>
      <c r="EV10" s="20">
        <v>22</v>
      </c>
      <c r="EW10" s="20">
        <v>0</v>
      </c>
      <c r="EX10" s="20">
        <v>879</v>
      </c>
      <c r="EY10" s="20">
        <v>117</v>
      </c>
      <c r="EZ10" s="20">
        <v>0</v>
      </c>
      <c r="FA10" s="20">
        <v>199</v>
      </c>
      <c r="FB10" s="20">
        <v>167</v>
      </c>
      <c r="FC10" s="20">
        <v>133</v>
      </c>
      <c r="FD10" s="20">
        <v>5</v>
      </c>
      <c r="FE10" s="20">
        <v>0</v>
      </c>
      <c r="FF10" s="20">
        <v>30</v>
      </c>
      <c r="FG10" s="20">
        <v>93</v>
      </c>
      <c r="FH10" s="20">
        <v>44</v>
      </c>
      <c r="FI10" s="20">
        <v>105</v>
      </c>
      <c r="FJ10" s="20">
        <v>80</v>
      </c>
      <c r="FK10" s="20">
        <v>0</v>
      </c>
      <c r="FL10" s="20">
        <v>1491</v>
      </c>
      <c r="FM10" s="20">
        <v>0</v>
      </c>
      <c r="FN10" s="20">
        <v>775</v>
      </c>
      <c r="FO10" s="20">
        <v>165</v>
      </c>
      <c r="FP10" s="20">
        <v>97</v>
      </c>
      <c r="FQ10" s="20">
        <v>233</v>
      </c>
      <c r="FR10" s="20">
        <v>450</v>
      </c>
      <c r="FS10" s="20">
        <v>464</v>
      </c>
      <c r="FT10" s="20">
        <v>0</v>
      </c>
      <c r="FU10" s="20">
        <f>747+354</f>
        <v>1101</v>
      </c>
      <c r="FV10" s="20">
        <v>1045</v>
      </c>
      <c r="FW10" s="20">
        <v>494</v>
      </c>
      <c r="FX10" s="20">
        <v>415</v>
      </c>
      <c r="FY10" s="20">
        <v>302</v>
      </c>
      <c r="FZ10" s="20">
        <v>665</v>
      </c>
      <c r="GA10" s="20">
        <v>338</v>
      </c>
      <c r="GB10" s="20">
        <v>298</v>
      </c>
      <c r="GC10" s="20">
        <v>288</v>
      </c>
      <c r="GD10" s="20">
        <v>327</v>
      </c>
      <c r="GE10" s="20">
        <v>832</v>
      </c>
      <c r="GF10" s="20">
        <v>592</v>
      </c>
      <c r="GG10" s="20">
        <v>756</v>
      </c>
      <c r="GH10" s="20">
        <v>834</v>
      </c>
      <c r="GI10" s="20">
        <v>0</v>
      </c>
      <c r="GJ10" s="20">
        <f>833+633</f>
        <v>1466</v>
      </c>
      <c r="GK10" s="20">
        <v>0</v>
      </c>
      <c r="GL10" s="20">
        <v>961</v>
      </c>
      <c r="GM10" s="20">
        <v>312</v>
      </c>
      <c r="GN10" s="20">
        <v>125</v>
      </c>
      <c r="GO10" s="20">
        <v>402</v>
      </c>
      <c r="GP10" s="20">
        <v>485</v>
      </c>
      <c r="GQ10" s="20">
        <v>551</v>
      </c>
      <c r="GR10" s="20">
        <v>550</v>
      </c>
      <c r="GS10" s="20">
        <v>863</v>
      </c>
      <c r="GT10" s="20">
        <v>971</v>
      </c>
      <c r="GU10" s="20">
        <v>490</v>
      </c>
      <c r="GV10" s="20">
        <v>504</v>
      </c>
      <c r="GW10" s="20">
        <v>724</v>
      </c>
      <c r="GX10" s="20">
        <v>244</v>
      </c>
      <c r="GY10" s="20">
        <v>337</v>
      </c>
      <c r="GZ10" s="20">
        <v>109</v>
      </c>
      <c r="HA10" s="20">
        <v>212</v>
      </c>
      <c r="HB10" s="20">
        <v>317</v>
      </c>
      <c r="HC10" s="20">
        <v>346</v>
      </c>
      <c r="HD10" s="20">
        <v>0</v>
      </c>
      <c r="HE10" s="20">
        <v>0</v>
      </c>
      <c r="HF10" s="20">
        <v>731</v>
      </c>
      <c r="HG10" s="20">
        <v>404</v>
      </c>
      <c r="HH10" s="20">
        <v>536</v>
      </c>
      <c r="HI10" s="20">
        <v>292</v>
      </c>
      <c r="HJ10" s="20">
        <v>171</v>
      </c>
      <c r="HK10" s="20">
        <v>199</v>
      </c>
      <c r="HL10" s="20">
        <v>110</v>
      </c>
      <c r="HM10" s="20">
        <v>228</v>
      </c>
      <c r="HN10" s="20">
        <v>272</v>
      </c>
      <c r="HO10" s="20">
        <v>368</v>
      </c>
      <c r="HP10" s="20">
        <v>377</v>
      </c>
      <c r="HQ10" s="20">
        <v>490</v>
      </c>
      <c r="HR10" s="20">
        <v>570</v>
      </c>
      <c r="HS10" s="20">
        <v>399</v>
      </c>
      <c r="HT10" s="20">
        <v>338</v>
      </c>
      <c r="HU10" s="20">
        <v>266</v>
      </c>
      <c r="HV10" s="20">
        <v>175</v>
      </c>
      <c r="HW10" s="20">
        <v>242</v>
      </c>
      <c r="HX10" s="20">
        <v>95</v>
      </c>
      <c r="HY10" s="20">
        <v>186</v>
      </c>
      <c r="HZ10" s="20">
        <v>309</v>
      </c>
      <c r="IA10" s="20">
        <v>447</v>
      </c>
      <c r="IB10" s="20">
        <v>333</v>
      </c>
      <c r="IC10" s="20">
        <v>725</v>
      </c>
      <c r="ID10" s="20">
        <v>703</v>
      </c>
      <c r="IE10" s="20">
        <v>528</v>
      </c>
      <c r="IF10" s="20">
        <v>401</v>
      </c>
      <c r="IG10" s="20">
        <v>31</v>
      </c>
      <c r="IH10" s="20">
        <v>54</v>
      </c>
      <c r="II10" s="20">
        <v>0</v>
      </c>
      <c r="IJ10" s="20">
        <v>0</v>
      </c>
      <c r="IK10" s="20">
        <v>0</v>
      </c>
      <c r="IL10" s="20">
        <v>0</v>
      </c>
      <c r="IM10" s="20">
        <v>0</v>
      </c>
      <c r="IN10" s="20">
        <v>48</v>
      </c>
      <c r="IO10" s="20">
        <v>908</v>
      </c>
      <c r="IP10" s="20">
        <v>524</v>
      </c>
      <c r="IQ10" s="20">
        <v>354</v>
      </c>
      <c r="IR10" s="20">
        <v>301</v>
      </c>
      <c r="IS10" s="20">
        <v>308</v>
      </c>
      <c r="IT10" s="20">
        <v>299</v>
      </c>
      <c r="IU10" s="20">
        <v>254</v>
      </c>
      <c r="IV10" s="20">
        <v>132</v>
      </c>
      <c r="IW10" s="20">
        <v>324</v>
      </c>
      <c r="IX10" s="20">
        <v>500</v>
      </c>
      <c r="IY10" s="20">
        <v>373</v>
      </c>
      <c r="IZ10" s="20">
        <v>420</v>
      </c>
      <c r="JA10" s="20">
        <v>634</v>
      </c>
      <c r="JB10" s="20">
        <v>627</v>
      </c>
      <c r="JC10" s="20">
        <v>495</v>
      </c>
      <c r="JD10" s="20">
        <v>423</v>
      </c>
      <c r="JE10" s="20">
        <v>434</v>
      </c>
      <c r="JF10" s="20">
        <v>448</v>
      </c>
      <c r="JG10" s="20">
        <v>293</v>
      </c>
      <c r="JH10" s="20">
        <v>144</v>
      </c>
      <c r="JI10" s="20">
        <v>229</v>
      </c>
      <c r="JJ10" s="20">
        <v>408</v>
      </c>
      <c r="JK10" s="20">
        <v>0</v>
      </c>
      <c r="JL10" s="20">
        <v>618</v>
      </c>
      <c r="JM10" s="20">
        <v>804</v>
      </c>
      <c r="JN10" s="20">
        <v>910</v>
      </c>
      <c r="JO10" s="20">
        <v>1571</v>
      </c>
      <c r="JP10" s="20">
        <v>668</v>
      </c>
      <c r="JQ10" s="20">
        <v>612</v>
      </c>
      <c r="JR10" s="20">
        <v>424</v>
      </c>
      <c r="JS10" s="20">
        <v>643</v>
      </c>
      <c r="JT10" s="20">
        <v>187</v>
      </c>
      <c r="JU10" s="20">
        <v>407</v>
      </c>
      <c r="JV10" s="20">
        <v>669</v>
      </c>
      <c r="JW10" s="20">
        <v>756</v>
      </c>
      <c r="JX10" s="20">
        <v>689</v>
      </c>
      <c r="JY10" s="20">
        <v>868</v>
      </c>
      <c r="JZ10" s="20">
        <v>52</v>
      </c>
      <c r="KA10" s="20">
        <v>1779</v>
      </c>
      <c r="KB10" s="20">
        <v>566</v>
      </c>
      <c r="KC10" s="20">
        <v>531</v>
      </c>
      <c r="KD10" s="20">
        <v>362</v>
      </c>
      <c r="KE10" s="20">
        <v>26</v>
      </c>
      <c r="KF10" s="20">
        <v>296</v>
      </c>
      <c r="KG10" s="20">
        <v>0</v>
      </c>
      <c r="KH10" s="20">
        <v>0</v>
      </c>
      <c r="KI10" s="20">
        <v>0</v>
      </c>
      <c r="KJ10" s="20">
        <v>12</v>
      </c>
      <c r="KK10" s="20">
        <v>317</v>
      </c>
      <c r="KL10" s="20">
        <v>1150</v>
      </c>
      <c r="KM10" s="20">
        <v>999</v>
      </c>
      <c r="KN10" s="20">
        <v>828</v>
      </c>
      <c r="KO10" s="20">
        <v>0</v>
      </c>
      <c r="KP10" s="20">
        <v>9</v>
      </c>
      <c r="KQ10" s="20">
        <v>0</v>
      </c>
      <c r="KR10" s="20">
        <v>0</v>
      </c>
      <c r="KS10" s="20">
        <v>0</v>
      </c>
      <c r="KT10" s="20">
        <v>0</v>
      </c>
      <c r="KU10" s="20">
        <v>0</v>
      </c>
      <c r="KV10" s="20">
        <v>551</v>
      </c>
      <c r="KW10" s="20">
        <v>1138</v>
      </c>
      <c r="KX10" s="20">
        <v>1217</v>
      </c>
      <c r="KY10" s="20">
        <v>928</v>
      </c>
      <c r="KZ10" s="20">
        <v>547</v>
      </c>
      <c r="LA10" s="20">
        <v>287</v>
      </c>
      <c r="LB10" s="20">
        <v>141</v>
      </c>
      <c r="LC10" s="20">
        <v>345</v>
      </c>
      <c r="LD10" s="20">
        <v>238</v>
      </c>
      <c r="LE10" s="20">
        <v>390</v>
      </c>
      <c r="LF10" s="20">
        <v>256</v>
      </c>
      <c r="LG10" s="20">
        <v>711</v>
      </c>
      <c r="LH10" s="20">
        <v>683</v>
      </c>
      <c r="LI10" s="20">
        <v>385</v>
      </c>
      <c r="LJ10" s="20">
        <v>573</v>
      </c>
      <c r="LK10" s="20">
        <v>208</v>
      </c>
      <c r="LL10" s="20">
        <v>368</v>
      </c>
      <c r="LM10" s="20">
        <v>327</v>
      </c>
      <c r="LN10" s="20">
        <v>166</v>
      </c>
      <c r="LO10" s="20">
        <v>18</v>
      </c>
      <c r="LP10" s="20">
        <v>19</v>
      </c>
      <c r="LQ10" s="20">
        <v>334</v>
      </c>
      <c r="LR10" s="20">
        <v>397</v>
      </c>
      <c r="LS10" s="20">
        <v>484</v>
      </c>
      <c r="LT10" s="20">
        <v>525</v>
      </c>
      <c r="LU10" s="20">
        <v>569</v>
      </c>
      <c r="LV10" s="20">
        <v>638</v>
      </c>
      <c r="LW10" s="20">
        <v>405</v>
      </c>
      <c r="LX10" s="20">
        <v>332</v>
      </c>
      <c r="LY10" s="20">
        <v>265</v>
      </c>
      <c r="LZ10" s="20">
        <v>206</v>
      </c>
      <c r="MA10" s="20">
        <v>196</v>
      </c>
      <c r="MB10" s="20">
        <v>211</v>
      </c>
      <c r="MC10" s="20">
        <v>342</v>
      </c>
      <c r="MD10" s="20">
        <v>492</v>
      </c>
      <c r="ME10" s="20">
        <v>398</v>
      </c>
      <c r="MF10" s="20">
        <v>569</v>
      </c>
      <c r="MG10" s="20">
        <v>562</v>
      </c>
      <c r="MH10" s="20">
        <v>627</v>
      </c>
      <c r="MI10" s="20">
        <v>1135</v>
      </c>
      <c r="MJ10" s="20">
        <v>862</v>
      </c>
      <c r="MK10" s="20">
        <v>668</v>
      </c>
      <c r="ML10" s="20">
        <v>398</v>
      </c>
      <c r="MM10" s="18"/>
    </row>
    <row r="11" spans="1:351" ht="17">
      <c r="A11" s="69" t="s">
        <v>39</v>
      </c>
      <c r="B11" s="8" t="s">
        <v>9</v>
      </c>
      <c r="C11" s="8">
        <v>0</v>
      </c>
      <c r="D11" s="8">
        <v>24</v>
      </c>
      <c r="E11" s="8">
        <v>23</v>
      </c>
      <c r="F11" s="8">
        <v>246</v>
      </c>
      <c r="G11" s="8">
        <v>1516</v>
      </c>
      <c r="H11" s="8">
        <v>1644</v>
      </c>
      <c r="I11" s="8">
        <v>2979</v>
      </c>
      <c r="J11" s="8">
        <v>3545</v>
      </c>
      <c r="K11" s="8">
        <v>1205</v>
      </c>
      <c r="L11" s="8">
        <v>618</v>
      </c>
      <c r="M11" s="8">
        <v>84</v>
      </c>
      <c r="N11" s="8">
        <v>5</v>
      </c>
      <c r="O11" s="8">
        <v>4</v>
      </c>
      <c r="P11" s="8">
        <v>0</v>
      </c>
      <c r="Q11" s="8">
        <v>0</v>
      </c>
      <c r="R11" s="8">
        <v>82</v>
      </c>
      <c r="S11" s="8">
        <v>1542</v>
      </c>
      <c r="T11" s="8">
        <v>1330</v>
      </c>
      <c r="U11" s="8">
        <v>2150</v>
      </c>
      <c r="V11" s="8">
        <v>2660</v>
      </c>
      <c r="W11" s="8">
        <v>1103</v>
      </c>
      <c r="X11" s="8">
        <v>476</v>
      </c>
      <c r="Y11" s="8">
        <v>61</v>
      </c>
      <c r="Z11" s="8">
        <v>0</v>
      </c>
      <c r="AA11" s="8">
        <v>12</v>
      </c>
      <c r="AB11" s="8">
        <v>0</v>
      </c>
      <c r="AC11" s="8">
        <v>26</v>
      </c>
      <c r="AD11" s="8">
        <v>400</v>
      </c>
      <c r="AE11" s="22">
        <v>1041</v>
      </c>
      <c r="AF11" s="22">
        <v>1430</v>
      </c>
      <c r="AG11" s="22">
        <v>2539</v>
      </c>
      <c r="AH11" s="22">
        <v>2906</v>
      </c>
      <c r="AI11" s="8">
        <v>1064</v>
      </c>
      <c r="AJ11" s="8">
        <v>436</v>
      </c>
      <c r="AK11" s="8">
        <v>79</v>
      </c>
      <c r="AL11" s="8">
        <v>0</v>
      </c>
      <c r="AM11" s="8">
        <v>0</v>
      </c>
      <c r="AN11" s="8">
        <v>0</v>
      </c>
      <c r="AO11" s="8">
        <v>75</v>
      </c>
      <c r="AP11" s="8">
        <v>493</v>
      </c>
      <c r="AQ11" s="8">
        <v>1005</v>
      </c>
      <c r="AR11" s="8">
        <v>1223</v>
      </c>
      <c r="AS11" s="8">
        <v>1999</v>
      </c>
      <c r="AT11" s="8">
        <v>3114</v>
      </c>
      <c r="AU11" s="8">
        <v>1165</v>
      </c>
      <c r="AV11" s="8">
        <v>445</v>
      </c>
      <c r="AW11" s="8">
        <v>22</v>
      </c>
      <c r="AX11" s="8">
        <v>12</v>
      </c>
      <c r="AY11" s="8">
        <v>0</v>
      </c>
      <c r="AZ11" s="8">
        <v>56</v>
      </c>
      <c r="BA11" s="8">
        <v>56</v>
      </c>
      <c r="BB11" s="8">
        <v>395</v>
      </c>
      <c r="BC11" s="8">
        <v>575</v>
      </c>
      <c r="BD11" s="8">
        <v>1467</v>
      </c>
      <c r="BE11" s="8">
        <v>2270</v>
      </c>
      <c r="BF11" s="8">
        <v>3307</v>
      </c>
      <c r="BG11" s="8">
        <v>875</v>
      </c>
      <c r="BH11" s="8">
        <v>432</v>
      </c>
      <c r="BI11" s="8">
        <v>37</v>
      </c>
      <c r="BJ11" s="8">
        <v>10</v>
      </c>
      <c r="BK11" s="8">
        <v>0</v>
      </c>
      <c r="BL11" s="8">
        <v>0</v>
      </c>
      <c r="BM11" s="8">
        <v>2</v>
      </c>
      <c r="BN11" s="8">
        <v>365</v>
      </c>
      <c r="BO11" s="8">
        <v>568</v>
      </c>
      <c r="BP11" s="8">
        <v>1254</v>
      </c>
      <c r="BQ11" s="8">
        <v>2516</v>
      </c>
      <c r="BR11" s="8">
        <v>2753</v>
      </c>
      <c r="BS11" s="8">
        <v>763</v>
      </c>
      <c r="BT11" s="8">
        <v>233</v>
      </c>
      <c r="BU11" s="8">
        <v>0</v>
      </c>
      <c r="BV11" s="8">
        <v>8</v>
      </c>
      <c r="BW11" s="8">
        <v>0</v>
      </c>
      <c r="BX11" s="8">
        <v>0</v>
      </c>
      <c r="BY11" s="8">
        <v>40</v>
      </c>
      <c r="BZ11" s="8">
        <v>235</v>
      </c>
      <c r="CA11" s="8">
        <v>1168</v>
      </c>
      <c r="CB11" s="8">
        <v>978</v>
      </c>
      <c r="CC11" s="20">
        <v>2124</v>
      </c>
      <c r="CD11" s="20">
        <v>2721</v>
      </c>
      <c r="CE11" s="20">
        <v>967</v>
      </c>
      <c r="CF11" s="20">
        <v>248</v>
      </c>
      <c r="CG11" s="20">
        <v>19</v>
      </c>
      <c r="CH11" s="20">
        <v>30</v>
      </c>
      <c r="CI11" s="20">
        <v>0</v>
      </c>
      <c r="CJ11" s="20">
        <v>0</v>
      </c>
      <c r="CK11" s="20">
        <v>0</v>
      </c>
      <c r="CL11" s="20">
        <v>194</v>
      </c>
      <c r="CM11" s="20">
        <v>693</v>
      </c>
      <c r="CN11" s="20">
        <v>1656</v>
      </c>
      <c r="CO11" s="20">
        <v>2330</v>
      </c>
      <c r="CP11" s="20">
        <v>3121</v>
      </c>
      <c r="CQ11" s="20">
        <v>1054</v>
      </c>
      <c r="CR11" s="20">
        <v>277</v>
      </c>
      <c r="CS11" s="20">
        <v>42</v>
      </c>
      <c r="CT11" s="20">
        <v>39</v>
      </c>
      <c r="CU11" s="20">
        <v>0</v>
      </c>
      <c r="CV11" s="20">
        <v>20</v>
      </c>
      <c r="CW11" s="20">
        <v>27</v>
      </c>
      <c r="CX11" s="20">
        <v>232</v>
      </c>
      <c r="CY11" s="20">
        <v>1004</v>
      </c>
      <c r="CZ11" s="20">
        <v>1280</v>
      </c>
      <c r="DA11" s="20">
        <v>2771</v>
      </c>
      <c r="DB11" s="20">
        <v>3155</v>
      </c>
      <c r="DC11" s="20">
        <v>1084</v>
      </c>
      <c r="DD11" s="20">
        <v>583</v>
      </c>
      <c r="DE11" s="20">
        <v>118</v>
      </c>
      <c r="DF11" s="20">
        <v>23</v>
      </c>
      <c r="DG11" s="20">
        <v>28</v>
      </c>
      <c r="DH11" s="20">
        <v>94</v>
      </c>
      <c r="DI11" s="20">
        <v>36</v>
      </c>
      <c r="DJ11" s="20">
        <v>48</v>
      </c>
      <c r="DK11" s="20">
        <v>1309</v>
      </c>
      <c r="DL11" s="20">
        <v>1238</v>
      </c>
      <c r="DM11" s="20">
        <v>3563</v>
      </c>
      <c r="DN11" s="20">
        <v>5366</v>
      </c>
      <c r="DO11" s="20">
        <v>1629</v>
      </c>
      <c r="DP11" s="20">
        <v>455</v>
      </c>
      <c r="DQ11" s="20">
        <v>346</v>
      </c>
      <c r="DR11" s="20">
        <v>195</v>
      </c>
      <c r="DS11" s="20">
        <v>100</v>
      </c>
      <c r="DT11" s="20">
        <v>346</v>
      </c>
      <c r="DU11" s="20">
        <v>144</v>
      </c>
      <c r="DV11" s="20">
        <v>523</v>
      </c>
      <c r="DW11" s="20">
        <v>1180</v>
      </c>
      <c r="DX11" s="20">
        <v>1806</v>
      </c>
      <c r="DY11" s="20">
        <v>3221</v>
      </c>
      <c r="DZ11" s="20">
        <v>3860</v>
      </c>
      <c r="EA11" s="20">
        <v>1795</v>
      </c>
      <c r="EB11" s="20">
        <v>404</v>
      </c>
      <c r="EC11" s="20">
        <v>89</v>
      </c>
      <c r="ED11" s="20">
        <v>81</v>
      </c>
      <c r="EE11" s="20">
        <v>15</v>
      </c>
      <c r="EF11" s="20">
        <v>76</v>
      </c>
      <c r="EG11" s="20">
        <v>112</v>
      </c>
      <c r="EH11" s="20">
        <v>414</v>
      </c>
      <c r="EI11" s="20">
        <v>1040</v>
      </c>
      <c r="EJ11" s="20">
        <v>1593</v>
      </c>
      <c r="EK11" s="20">
        <v>2952</v>
      </c>
      <c r="EL11" s="20">
        <v>4198</v>
      </c>
      <c r="EM11" s="20">
        <v>1814</v>
      </c>
      <c r="EN11" s="20">
        <v>685</v>
      </c>
      <c r="EO11" s="20">
        <v>382</v>
      </c>
      <c r="EP11" s="20">
        <v>212</v>
      </c>
      <c r="EQ11" s="20">
        <v>138</v>
      </c>
      <c r="ER11" s="20">
        <v>175</v>
      </c>
      <c r="ES11" s="20">
        <v>232</v>
      </c>
      <c r="ET11" s="20">
        <v>620</v>
      </c>
      <c r="EU11" s="20">
        <v>2460</v>
      </c>
      <c r="EV11" s="20">
        <v>2016</v>
      </c>
      <c r="EW11" s="20">
        <f>3697+1210</f>
        <v>4907</v>
      </c>
      <c r="EX11" s="20">
        <f>3787+2034</f>
        <v>5821</v>
      </c>
      <c r="EY11" s="20">
        <v>2234</v>
      </c>
      <c r="EZ11" s="20">
        <v>1169</v>
      </c>
      <c r="FA11" s="20">
        <v>540</v>
      </c>
      <c r="FB11" s="20">
        <v>485</v>
      </c>
      <c r="FC11" s="20">
        <v>561</v>
      </c>
      <c r="FD11" s="20">
        <v>350</v>
      </c>
      <c r="FE11" s="20">
        <v>467</v>
      </c>
      <c r="FF11" s="20">
        <v>556</v>
      </c>
      <c r="FG11" s="20">
        <v>1928</v>
      </c>
      <c r="FH11" s="20">
        <v>2003</v>
      </c>
      <c r="FI11" s="20">
        <v>4482</v>
      </c>
      <c r="FJ11" s="20">
        <v>5518</v>
      </c>
      <c r="FK11" s="20">
        <v>2058</v>
      </c>
      <c r="FL11" s="20">
        <v>957</v>
      </c>
      <c r="FM11" s="20">
        <v>695</v>
      </c>
      <c r="FN11" s="20">
        <v>804</v>
      </c>
      <c r="FO11" s="20">
        <v>352</v>
      </c>
      <c r="FP11" s="20">
        <v>381</v>
      </c>
      <c r="FQ11" s="20">
        <v>431</v>
      </c>
      <c r="FR11" s="20">
        <v>694</v>
      </c>
      <c r="FS11" s="20">
        <v>1482</v>
      </c>
      <c r="FT11" s="20">
        <v>2237</v>
      </c>
      <c r="FU11" s="20">
        <v>3914</v>
      </c>
      <c r="FV11" s="20">
        <f>4127+59</f>
        <v>4186</v>
      </c>
      <c r="FW11" s="20">
        <v>1100</v>
      </c>
      <c r="FX11" s="20">
        <v>392</v>
      </c>
      <c r="FY11" s="20">
        <v>202</v>
      </c>
      <c r="FZ11" s="20">
        <v>174</v>
      </c>
      <c r="GA11" s="20">
        <v>53</v>
      </c>
      <c r="GB11" s="20">
        <v>66</v>
      </c>
      <c r="GC11" s="20">
        <v>38</v>
      </c>
      <c r="GD11" s="20">
        <v>345</v>
      </c>
      <c r="GE11" s="20">
        <v>633</v>
      </c>
      <c r="GF11" s="20">
        <v>1500</v>
      </c>
      <c r="GG11" s="20">
        <v>3685</v>
      </c>
      <c r="GH11" s="20">
        <v>2943</v>
      </c>
      <c r="GI11" s="20">
        <v>909</v>
      </c>
      <c r="GJ11" s="20">
        <v>327</v>
      </c>
      <c r="GK11" s="20">
        <v>166</v>
      </c>
      <c r="GL11" s="20">
        <v>34</v>
      </c>
      <c r="GM11" s="20">
        <v>93</v>
      </c>
      <c r="GN11" s="20">
        <v>41</v>
      </c>
      <c r="GO11" s="20">
        <v>44</v>
      </c>
      <c r="GP11" s="20">
        <v>331</v>
      </c>
      <c r="GQ11" s="20">
        <v>1243</v>
      </c>
      <c r="GR11" s="20">
        <v>1064</v>
      </c>
      <c r="GS11" s="20">
        <v>2476</v>
      </c>
      <c r="GT11" s="20">
        <v>3417</v>
      </c>
      <c r="GU11" s="20">
        <v>980</v>
      </c>
      <c r="GV11" s="20">
        <v>293</v>
      </c>
      <c r="GW11" s="20">
        <v>125</v>
      </c>
      <c r="GX11" s="20">
        <v>77</v>
      </c>
      <c r="GY11" s="20">
        <v>289</v>
      </c>
      <c r="GZ11" s="20">
        <v>124</v>
      </c>
      <c r="HA11" s="20">
        <v>42</v>
      </c>
      <c r="HB11" s="20">
        <v>279</v>
      </c>
      <c r="HC11" s="20">
        <v>975</v>
      </c>
      <c r="HD11" s="20">
        <v>738</v>
      </c>
      <c r="HE11" s="20">
        <v>3490</v>
      </c>
      <c r="HF11" s="20">
        <v>4047</v>
      </c>
      <c r="HG11" s="20">
        <v>1740</v>
      </c>
      <c r="HH11" s="20">
        <v>980</v>
      </c>
      <c r="HI11" s="20">
        <v>295</v>
      </c>
      <c r="HJ11" s="20">
        <f>55+249</f>
        <v>304</v>
      </c>
      <c r="HK11" s="20">
        <v>210</v>
      </c>
      <c r="HL11" s="20">
        <v>305</v>
      </c>
      <c r="HM11" s="20">
        <v>145</v>
      </c>
      <c r="HN11" s="20">
        <v>230</v>
      </c>
      <c r="HO11" s="20">
        <v>1128</v>
      </c>
      <c r="HP11" s="20">
        <v>1893</v>
      </c>
      <c r="HQ11" s="20">
        <v>3260</v>
      </c>
      <c r="HR11" s="20">
        <v>3713</v>
      </c>
      <c r="HS11" s="20">
        <v>1067</v>
      </c>
      <c r="HT11" s="20">
        <v>431</v>
      </c>
      <c r="HU11" s="20">
        <v>475</v>
      </c>
      <c r="HV11" s="20">
        <v>67</v>
      </c>
      <c r="HW11" s="20">
        <v>126</v>
      </c>
      <c r="HX11" s="20">
        <f>146+21</f>
        <v>167</v>
      </c>
      <c r="HY11" s="20">
        <v>260</v>
      </c>
      <c r="HZ11" s="20">
        <v>360</v>
      </c>
      <c r="IA11" s="20">
        <v>980</v>
      </c>
      <c r="IB11" s="20">
        <v>991</v>
      </c>
      <c r="IC11" s="20">
        <v>2621</v>
      </c>
      <c r="ID11" s="20">
        <v>2952</v>
      </c>
      <c r="IE11" s="20">
        <v>971</v>
      </c>
      <c r="IF11" s="20">
        <v>283</v>
      </c>
      <c r="IG11" s="20">
        <v>148</v>
      </c>
      <c r="IH11" s="20">
        <v>94</v>
      </c>
      <c r="II11" s="20">
        <v>35</v>
      </c>
      <c r="IJ11" s="20">
        <v>76</v>
      </c>
      <c r="IK11" s="20">
        <v>225</v>
      </c>
      <c r="IL11" s="20">
        <v>451</v>
      </c>
      <c r="IM11" s="20">
        <v>1009</v>
      </c>
      <c r="IN11" s="20">
        <v>836</v>
      </c>
      <c r="IO11" s="20">
        <v>2036</v>
      </c>
      <c r="IP11" s="20">
        <v>2526</v>
      </c>
      <c r="IQ11" s="20">
        <v>956</v>
      </c>
      <c r="IR11" s="20">
        <v>338</v>
      </c>
      <c r="IS11" s="20">
        <v>246</v>
      </c>
      <c r="IT11" s="20">
        <v>220</v>
      </c>
      <c r="IU11" s="20">
        <v>89</v>
      </c>
      <c r="IV11" s="20">
        <v>255</v>
      </c>
      <c r="IW11" s="20">
        <v>331</v>
      </c>
      <c r="IX11" s="20">
        <v>410</v>
      </c>
      <c r="IY11" s="20">
        <v>629</v>
      </c>
      <c r="IZ11" s="20">
        <v>1448</v>
      </c>
      <c r="JA11" s="20">
        <v>2008</v>
      </c>
      <c r="JB11" s="20">
        <v>2607</v>
      </c>
      <c r="JC11" s="20">
        <v>804</v>
      </c>
      <c r="JD11" s="20">
        <v>558</v>
      </c>
      <c r="JE11" s="20">
        <v>282</v>
      </c>
      <c r="JF11" s="20">
        <v>306</v>
      </c>
      <c r="JG11" s="20">
        <v>337</v>
      </c>
      <c r="JH11" s="20">
        <v>454</v>
      </c>
      <c r="JI11" s="20">
        <v>282</v>
      </c>
      <c r="JJ11" s="20">
        <v>526</v>
      </c>
      <c r="JK11" s="20">
        <v>1064</v>
      </c>
      <c r="JL11" s="20">
        <v>1311</v>
      </c>
      <c r="JM11" s="20">
        <v>1861</v>
      </c>
      <c r="JN11" s="20">
        <v>2013</v>
      </c>
      <c r="JO11" s="20">
        <v>1493</v>
      </c>
      <c r="JP11" s="20">
        <v>548</v>
      </c>
      <c r="JQ11" s="20">
        <v>328</v>
      </c>
      <c r="JR11" s="20">
        <v>278</v>
      </c>
      <c r="JS11" s="20">
        <v>97</v>
      </c>
      <c r="JT11" s="20">
        <v>153</v>
      </c>
      <c r="JU11" s="20">
        <v>359</v>
      </c>
      <c r="JV11" s="20">
        <v>653</v>
      </c>
      <c r="JW11" s="20">
        <v>1077</v>
      </c>
      <c r="JX11" s="20">
        <v>1690</v>
      </c>
      <c r="JY11" s="20">
        <v>2761</v>
      </c>
      <c r="JZ11" s="20">
        <v>2936</v>
      </c>
      <c r="KA11" s="20">
        <v>1088</v>
      </c>
      <c r="KB11" s="20">
        <v>704</v>
      </c>
      <c r="KC11" s="20">
        <v>1026</v>
      </c>
      <c r="KD11" s="20">
        <v>878</v>
      </c>
      <c r="KE11" s="20">
        <v>549</v>
      </c>
      <c r="KF11" s="20">
        <v>434</v>
      </c>
      <c r="KG11" s="20">
        <v>352</v>
      </c>
      <c r="KH11" s="20">
        <v>169</v>
      </c>
      <c r="KI11" s="20">
        <v>74</v>
      </c>
      <c r="KJ11" s="20">
        <v>792</v>
      </c>
      <c r="KK11" s="20">
        <v>2590</v>
      </c>
      <c r="KL11" s="20">
        <v>2763</v>
      </c>
      <c r="KM11" s="20">
        <v>1062</v>
      </c>
      <c r="KN11" s="20">
        <v>582</v>
      </c>
      <c r="KO11" s="20">
        <v>143</v>
      </c>
      <c r="KP11" s="20">
        <v>166</v>
      </c>
      <c r="KQ11" s="20">
        <v>78</v>
      </c>
      <c r="KR11" s="20">
        <v>255</v>
      </c>
      <c r="KS11" s="20">
        <v>247</v>
      </c>
      <c r="KT11" s="20">
        <v>318</v>
      </c>
      <c r="KU11" s="20">
        <v>680</v>
      </c>
      <c r="KV11" s="20">
        <v>1271</v>
      </c>
      <c r="KW11" s="20">
        <v>2526</v>
      </c>
      <c r="KX11" s="20">
        <v>2631</v>
      </c>
      <c r="KY11" s="20">
        <v>1288</v>
      </c>
      <c r="KZ11" s="20">
        <v>900</v>
      </c>
      <c r="LA11" s="20">
        <v>384</v>
      </c>
      <c r="LB11" s="20">
        <v>354</v>
      </c>
      <c r="LC11" s="20">
        <v>323</v>
      </c>
      <c r="LD11" s="20">
        <v>508</v>
      </c>
      <c r="LE11" s="20">
        <v>564</v>
      </c>
      <c r="LF11" s="20">
        <v>574</v>
      </c>
      <c r="LG11" s="20">
        <v>851</v>
      </c>
      <c r="LH11" s="20">
        <v>1464</v>
      </c>
      <c r="LI11" s="20">
        <v>1944</v>
      </c>
      <c r="LJ11" s="20">
        <v>2158</v>
      </c>
      <c r="LK11" s="20">
        <v>1360</v>
      </c>
      <c r="LL11" s="20">
        <v>633</v>
      </c>
      <c r="LM11" s="20">
        <v>345</v>
      </c>
      <c r="LN11" s="20">
        <v>228</v>
      </c>
      <c r="LO11" s="20">
        <v>197</v>
      </c>
      <c r="LP11" s="20">
        <v>373</v>
      </c>
      <c r="LQ11" s="20">
        <v>504</v>
      </c>
      <c r="LR11" s="20">
        <v>374</v>
      </c>
      <c r="LS11" s="20">
        <v>1104</v>
      </c>
      <c r="LT11" s="20">
        <v>1564</v>
      </c>
      <c r="LU11" s="20">
        <v>2354</v>
      </c>
      <c r="LV11" s="20">
        <v>2217</v>
      </c>
      <c r="LW11" s="20">
        <v>1169</v>
      </c>
      <c r="LX11" s="20">
        <v>651</v>
      </c>
      <c r="LY11" s="20">
        <v>399</v>
      </c>
      <c r="LZ11" s="20">
        <v>323</v>
      </c>
      <c r="MA11" s="20">
        <v>376</v>
      </c>
      <c r="MB11" s="20">
        <v>383</v>
      </c>
      <c r="MC11" s="20">
        <v>445</v>
      </c>
      <c r="MD11" s="20">
        <v>435</v>
      </c>
      <c r="ME11" s="20">
        <v>1441</v>
      </c>
      <c r="MF11" s="20">
        <v>1566</v>
      </c>
      <c r="MG11" s="20">
        <v>2960</v>
      </c>
      <c r="MH11" s="20">
        <v>2518</v>
      </c>
      <c r="MI11" s="20">
        <v>971</v>
      </c>
      <c r="MJ11" s="20">
        <v>559</v>
      </c>
      <c r="MK11" s="20">
        <v>441</v>
      </c>
      <c r="ML11" s="20">
        <v>251</v>
      </c>
      <c r="MM11" s="18"/>
    </row>
    <row r="12" spans="1:351" ht="17">
      <c r="A12" s="69" t="s">
        <v>40</v>
      </c>
      <c r="B12" s="8" t="s">
        <v>10</v>
      </c>
      <c r="C12" s="8">
        <v>1007</v>
      </c>
      <c r="D12" s="8">
        <v>1324</v>
      </c>
      <c r="E12" s="8">
        <v>1514</v>
      </c>
      <c r="F12" s="8">
        <v>1587</v>
      </c>
      <c r="G12" s="8">
        <v>3611</v>
      </c>
      <c r="H12" s="8">
        <v>2911</v>
      </c>
      <c r="I12" s="8">
        <v>4037</v>
      </c>
      <c r="J12" s="8">
        <v>5888</v>
      </c>
      <c r="K12" s="8">
        <v>4340</v>
      </c>
      <c r="L12" s="8">
        <v>3364</v>
      </c>
      <c r="M12" s="8">
        <v>2115</v>
      </c>
      <c r="N12" s="8">
        <v>970</v>
      </c>
      <c r="O12" s="8">
        <v>858</v>
      </c>
      <c r="P12" s="8">
        <v>1467</v>
      </c>
      <c r="Q12" s="8">
        <v>1583</v>
      </c>
      <c r="R12" s="8">
        <v>2382</v>
      </c>
      <c r="S12" s="8">
        <v>3722</v>
      </c>
      <c r="T12" s="8">
        <v>2991</v>
      </c>
      <c r="U12" s="8">
        <v>4164</v>
      </c>
      <c r="V12" s="8">
        <v>5922</v>
      </c>
      <c r="W12" s="8">
        <v>4731</v>
      </c>
      <c r="X12" s="8">
        <v>3554</v>
      </c>
      <c r="Y12" s="8">
        <v>2665</v>
      </c>
      <c r="Z12" s="8">
        <v>1373</v>
      </c>
      <c r="AA12" s="8">
        <v>1481</v>
      </c>
      <c r="AB12" s="8">
        <v>1405</v>
      </c>
      <c r="AC12" s="8">
        <v>2337</v>
      </c>
      <c r="AD12" s="8">
        <v>2868</v>
      </c>
      <c r="AE12" s="22">
        <v>3766</v>
      </c>
      <c r="AF12" s="22">
        <v>4495</v>
      </c>
      <c r="AG12" s="22">
        <v>4898</v>
      </c>
      <c r="AH12" s="22">
        <v>7562</v>
      </c>
      <c r="AI12" s="8">
        <v>6269</v>
      </c>
      <c r="AJ12" s="8">
        <v>3840</v>
      </c>
      <c r="AK12" s="8">
        <v>2107</v>
      </c>
      <c r="AL12" s="8">
        <v>1544</v>
      </c>
      <c r="AM12" s="8">
        <v>1835</v>
      </c>
      <c r="AN12" s="8">
        <v>1538</v>
      </c>
      <c r="AO12" s="8">
        <v>2419</v>
      </c>
      <c r="AP12" s="8">
        <v>2742</v>
      </c>
      <c r="AQ12" s="8">
        <v>4710</v>
      </c>
      <c r="AR12" s="8">
        <v>4864</v>
      </c>
      <c r="AS12" s="8">
        <v>5372</v>
      </c>
      <c r="AT12" s="8">
        <v>7539</v>
      </c>
      <c r="AU12" s="8">
        <v>5401</v>
      </c>
      <c r="AV12" s="8">
        <v>3884</v>
      </c>
      <c r="AW12" s="8">
        <v>2430</v>
      </c>
      <c r="AX12" s="8">
        <v>2307</v>
      </c>
      <c r="AY12" s="8">
        <v>1682</v>
      </c>
      <c r="AZ12" s="8">
        <v>1582</v>
      </c>
      <c r="BA12" s="8">
        <v>2014</v>
      </c>
      <c r="BB12" s="8">
        <v>3283</v>
      </c>
      <c r="BC12" s="8">
        <v>4500</v>
      </c>
      <c r="BD12" s="8">
        <v>4002</v>
      </c>
      <c r="BE12" s="8">
        <v>6055</v>
      </c>
      <c r="BF12" s="8">
        <v>9929</v>
      </c>
      <c r="BG12" s="8">
        <v>4732</v>
      </c>
      <c r="BH12" s="8">
        <v>3839</v>
      </c>
      <c r="BI12" s="8">
        <v>2464</v>
      </c>
      <c r="BJ12" s="8">
        <v>1845</v>
      </c>
      <c r="BK12" s="8">
        <v>1758</v>
      </c>
      <c r="BL12" s="8">
        <v>1638</v>
      </c>
      <c r="BM12" s="8">
        <v>3184</v>
      </c>
      <c r="BN12" s="8">
        <v>2930</v>
      </c>
      <c r="BO12" s="8">
        <v>4888</v>
      </c>
      <c r="BP12" s="8">
        <v>6045</v>
      </c>
      <c r="BQ12" s="8">
        <v>6448</v>
      </c>
      <c r="BR12" s="8">
        <v>9794</v>
      </c>
      <c r="BS12" s="8">
        <v>6109</v>
      </c>
      <c r="BT12" s="8">
        <v>4314</v>
      </c>
      <c r="BU12" s="8">
        <v>2531</v>
      </c>
      <c r="BV12" s="8">
        <v>1222</v>
      </c>
      <c r="BW12" s="8">
        <v>1515</v>
      </c>
      <c r="BX12" s="8">
        <v>1316</v>
      </c>
      <c r="BY12" s="8">
        <v>2475</v>
      </c>
      <c r="BZ12" s="8">
        <v>3236</v>
      </c>
      <c r="CA12" s="8">
        <v>5235</v>
      </c>
      <c r="CB12" s="8">
        <v>4471</v>
      </c>
      <c r="CC12" s="20">
        <v>7375</v>
      </c>
      <c r="CD12" s="20">
        <v>8921</v>
      </c>
      <c r="CE12" s="20">
        <v>5317</v>
      </c>
      <c r="CF12" s="20">
        <v>3587</v>
      </c>
      <c r="CG12" s="20">
        <v>2469</v>
      </c>
      <c r="CH12" s="20">
        <v>1425</v>
      </c>
      <c r="CI12" s="20">
        <v>1599</v>
      </c>
      <c r="CJ12" s="20">
        <v>1033</v>
      </c>
      <c r="CK12" s="20">
        <v>2422</v>
      </c>
      <c r="CL12" s="20">
        <v>2997</v>
      </c>
      <c r="CM12" s="20">
        <v>4342</v>
      </c>
      <c r="CN12" s="20">
        <v>3242</v>
      </c>
      <c r="CO12" s="20">
        <v>6772</v>
      </c>
      <c r="CP12" s="20">
        <v>8488</v>
      </c>
      <c r="CQ12" s="20">
        <v>7243</v>
      </c>
      <c r="CR12" s="20">
        <v>3729</v>
      </c>
      <c r="CS12" s="20">
        <v>2409</v>
      </c>
      <c r="CT12" s="20">
        <v>1623</v>
      </c>
      <c r="CU12" s="20">
        <v>1075</v>
      </c>
      <c r="CV12" s="20">
        <v>998</v>
      </c>
      <c r="CW12" s="20">
        <v>2092</v>
      </c>
      <c r="CX12" s="20">
        <v>2540</v>
      </c>
      <c r="CY12" s="20">
        <v>4231</v>
      </c>
      <c r="CZ12" s="20">
        <v>4503</v>
      </c>
      <c r="DA12" s="20">
        <v>6716</v>
      </c>
      <c r="DB12" s="20">
        <v>7814</v>
      </c>
      <c r="DC12" s="20">
        <v>5480</v>
      </c>
      <c r="DD12" s="20">
        <v>2865</v>
      </c>
      <c r="DE12" s="20">
        <v>2068</v>
      </c>
      <c r="DF12" s="20">
        <v>1726</v>
      </c>
      <c r="DG12" s="20">
        <v>1410</v>
      </c>
      <c r="DH12" s="20">
        <v>1280</v>
      </c>
      <c r="DI12" s="20">
        <v>2640</v>
      </c>
      <c r="DJ12" s="20">
        <v>2952</v>
      </c>
      <c r="DK12" s="20">
        <v>4854</v>
      </c>
      <c r="DL12" s="20">
        <v>4874</v>
      </c>
      <c r="DM12" s="20">
        <v>6777</v>
      </c>
      <c r="DN12" s="20">
        <v>9450</v>
      </c>
      <c r="DO12" s="20">
        <v>5919</v>
      </c>
      <c r="DP12" s="20">
        <v>3843</v>
      </c>
      <c r="DQ12" s="20">
        <v>3003</v>
      </c>
      <c r="DR12" s="20">
        <v>2412</v>
      </c>
      <c r="DS12" s="20">
        <v>1402</v>
      </c>
      <c r="DT12" s="20">
        <v>2114</v>
      </c>
      <c r="DU12" s="20">
        <v>2643</v>
      </c>
      <c r="DV12" s="20">
        <v>3296</v>
      </c>
      <c r="DW12" s="20">
        <v>5671</v>
      </c>
      <c r="DX12" s="20">
        <v>5003</v>
      </c>
      <c r="DY12" s="20">
        <v>7108</v>
      </c>
      <c r="DZ12" s="20">
        <v>7593</v>
      </c>
      <c r="EA12" s="20">
        <v>6371</v>
      </c>
      <c r="EB12" s="20">
        <v>5195</v>
      </c>
      <c r="EC12" s="20">
        <v>3247</v>
      </c>
      <c r="ED12" s="20">
        <v>2925</v>
      </c>
      <c r="EE12" s="20">
        <v>1737</v>
      </c>
      <c r="EF12" s="20">
        <v>1759</v>
      </c>
      <c r="EG12" s="20">
        <v>3063</v>
      </c>
      <c r="EH12" s="20">
        <v>4525</v>
      </c>
      <c r="EI12" s="20">
        <v>5543</v>
      </c>
      <c r="EJ12" s="20">
        <v>5975</v>
      </c>
      <c r="EK12" s="20">
        <v>7767</v>
      </c>
      <c r="EL12" s="20">
        <v>10480</v>
      </c>
      <c r="EM12" s="20">
        <v>8200</v>
      </c>
      <c r="EN12" s="20">
        <v>4799</v>
      </c>
      <c r="EO12" s="20">
        <v>3578</v>
      </c>
      <c r="EP12" s="20">
        <v>2570</v>
      </c>
      <c r="EQ12" s="20">
        <v>1903</v>
      </c>
      <c r="ER12" s="20">
        <v>1804</v>
      </c>
      <c r="ES12" s="20">
        <v>2835</v>
      </c>
      <c r="ET12" s="20">
        <v>3431</v>
      </c>
      <c r="EU12" s="20">
        <v>4773</v>
      </c>
      <c r="EV12" s="20">
        <v>5885</v>
      </c>
      <c r="EW12" s="20">
        <v>7870</v>
      </c>
      <c r="EX12" s="20">
        <v>9685</v>
      </c>
      <c r="EY12" s="20">
        <v>6591</v>
      </c>
      <c r="EZ12" s="20">
        <v>4951</v>
      </c>
      <c r="FA12" s="20">
        <v>3500</v>
      </c>
      <c r="FB12" s="20">
        <v>2800</v>
      </c>
      <c r="FC12" s="20">
        <v>2050</v>
      </c>
      <c r="FD12" s="20">
        <v>2123</v>
      </c>
      <c r="FE12" s="20">
        <v>3425</v>
      </c>
      <c r="FF12" s="20">
        <v>4215</v>
      </c>
      <c r="FG12" s="20">
        <v>6668</v>
      </c>
      <c r="FH12" s="20">
        <v>5107</v>
      </c>
      <c r="FI12" s="20">
        <v>8588</v>
      </c>
      <c r="FJ12" s="20">
        <v>9436</v>
      </c>
      <c r="FK12" s="20">
        <v>7984</v>
      </c>
      <c r="FL12" s="20">
        <v>5439</v>
      </c>
      <c r="FM12" s="20">
        <v>3772</v>
      </c>
      <c r="FN12" s="20">
        <v>2948</v>
      </c>
      <c r="FO12" s="20">
        <v>2270</v>
      </c>
      <c r="FP12" s="20">
        <v>1901</v>
      </c>
      <c r="FQ12" s="20">
        <v>2772</v>
      </c>
      <c r="FR12" s="20">
        <v>4764</v>
      </c>
      <c r="FS12" s="20">
        <v>5466</v>
      </c>
      <c r="FT12" s="20">
        <v>5657</v>
      </c>
      <c r="FU12" s="20">
        <v>7870</v>
      </c>
      <c r="FV12" s="20">
        <v>9697</v>
      </c>
      <c r="FW12" s="20">
        <v>7311</v>
      </c>
      <c r="FX12" s="20">
        <v>5674</v>
      </c>
      <c r="FY12" s="20">
        <v>3922</v>
      </c>
      <c r="FZ12" s="20">
        <v>2609</v>
      </c>
      <c r="GA12" s="20">
        <v>1985</v>
      </c>
      <c r="GB12" s="20">
        <v>2511</v>
      </c>
      <c r="GC12" s="20">
        <v>3722</v>
      </c>
      <c r="GD12" s="20">
        <v>4042</v>
      </c>
      <c r="GE12" s="20">
        <v>6931</v>
      </c>
      <c r="GF12" s="20">
        <v>6007</v>
      </c>
      <c r="GG12" s="20">
        <v>7500</v>
      </c>
      <c r="GH12" s="20">
        <v>9186</v>
      </c>
      <c r="GI12" s="20">
        <v>6833</v>
      </c>
      <c r="GJ12" s="20">
        <v>5164</v>
      </c>
      <c r="GK12" s="20">
        <v>2969</v>
      </c>
      <c r="GL12" s="20">
        <v>2595</v>
      </c>
      <c r="GM12" s="20">
        <v>2152</v>
      </c>
      <c r="GN12" s="20">
        <v>2170</v>
      </c>
      <c r="GO12" s="20">
        <v>2998</v>
      </c>
      <c r="GP12" s="20">
        <v>3279</v>
      </c>
      <c r="GQ12" s="20">
        <v>4816</v>
      </c>
      <c r="GR12" s="20">
        <v>4951</v>
      </c>
      <c r="GS12" s="20">
        <v>6485</v>
      </c>
      <c r="GT12" s="20">
        <v>8472</v>
      </c>
      <c r="GU12" s="20">
        <v>5575</v>
      </c>
      <c r="GV12" s="20">
        <v>4842</v>
      </c>
      <c r="GW12" s="20">
        <v>3271</v>
      </c>
      <c r="GX12" s="20">
        <v>2834</v>
      </c>
      <c r="GY12" s="20">
        <v>1652</v>
      </c>
      <c r="GZ12" s="20">
        <v>1505</v>
      </c>
      <c r="HA12" s="20">
        <v>2262</v>
      </c>
      <c r="HB12" s="20">
        <v>3078</v>
      </c>
      <c r="HC12" s="20">
        <v>4655</v>
      </c>
      <c r="HD12" s="20">
        <v>4435</v>
      </c>
      <c r="HE12" s="20">
        <v>6003</v>
      </c>
      <c r="HF12" s="20">
        <v>7841</v>
      </c>
      <c r="HG12" s="20">
        <v>5714</v>
      </c>
      <c r="HH12" s="20">
        <v>5284</v>
      </c>
      <c r="HI12" s="20">
        <v>4617</v>
      </c>
      <c r="HJ12" s="20">
        <v>3490</v>
      </c>
      <c r="HK12" s="20">
        <v>2234</v>
      </c>
      <c r="HL12" s="20">
        <v>3514</v>
      </c>
      <c r="HM12" s="20">
        <v>3914</v>
      </c>
      <c r="HN12" s="20">
        <v>3669</v>
      </c>
      <c r="HO12" s="20">
        <v>5653</v>
      </c>
      <c r="HP12" s="20">
        <v>6154</v>
      </c>
      <c r="HQ12" s="20">
        <v>7565</v>
      </c>
      <c r="HR12" s="20">
        <v>8722</v>
      </c>
      <c r="HS12" s="20">
        <v>6611</v>
      </c>
      <c r="HT12" s="20">
        <v>5298</v>
      </c>
      <c r="HU12" s="20">
        <v>2925</v>
      </c>
      <c r="HV12" s="20">
        <v>2889</v>
      </c>
      <c r="HW12" s="20">
        <v>2037</v>
      </c>
      <c r="HX12" s="20">
        <v>2032</v>
      </c>
      <c r="HY12" s="20">
        <v>2758</v>
      </c>
      <c r="HZ12" s="20">
        <v>3712</v>
      </c>
      <c r="IA12" s="20">
        <v>6552</v>
      </c>
      <c r="IB12" s="20">
        <v>4862</v>
      </c>
      <c r="IC12" s="20">
        <v>7910</v>
      </c>
      <c r="ID12" s="20">
        <v>7828</v>
      </c>
      <c r="IE12" s="20">
        <v>6570</v>
      </c>
      <c r="IF12" s="20">
        <v>4768</v>
      </c>
      <c r="IG12" s="20">
        <v>3573</v>
      </c>
      <c r="IH12" s="20">
        <v>3079</v>
      </c>
      <c r="II12" s="20">
        <v>2367</v>
      </c>
      <c r="IJ12" s="20">
        <v>1953</v>
      </c>
      <c r="IK12" s="20">
        <v>2810</v>
      </c>
      <c r="IL12" s="20">
        <v>3022</v>
      </c>
      <c r="IM12" s="20">
        <v>4419</v>
      </c>
      <c r="IN12" s="20">
        <v>5427</v>
      </c>
      <c r="IO12" s="20">
        <v>7287</v>
      </c>
      <c r="IP12" s="20">
        <v>7554</v>
      </c>
      <c r="IQ12" s="20">
        <v>6422</v>
      </c>
      <c r="IR12" s="20">
        <v>5498</v>
      </c>
      <c r="IS12" s="20">
        <v>3419</v>
      </c>
      <c r="IT12" s="20">
        <v>2617</v>
      </c>
      <c r="IU12" s="20">
        <f>2346+1</f>
        <v>2347</v>
      </c>
      <c r="IV12" s="20">
        <v>2285</v>
      </c>
      <c r="IW12" s="20">
        <f>3582+13</f>
        <v>3595</v>
      </c>
      <c r="IX12" s="20">
        <v>3995</v>
      </c>
      <c r="IY12" s="20">
        <f>5478+4</f>
        <v>5482</v>
      </c>
      <c r="IZ12" s="20">
        <v>5046</v>
      </c>
      <c r="JA12" s="20">
        <f>7236+31</f>
        <v>7267</v>
      </c>
      <c r="JB12" s="20">
        <v>7941</v>
      </c>
      <c r="JC12" s="20">
        <f>5709+8</f>
        <v>5717</v>
      </c>
      <c r="JD12" s="20">
        <v>4786</v>
      </c>
      <c r="JE12" s="20">
        <v>3275</v>
      </c>
      <c r="JF12" s="20">
        <v>2904</v>
      </c>
      <c r="JG12" s="20">
        <v>2244</v>
      </c>
      <c r="JH12" s="20">
        <v>2305</v>
      </c>
      <c r="JI12" s="20">
        <v>2879</v>
      </c>
      <c r="JJ12" s="20">
        <v>3732</v>
      </c>
      <c r="JK12" s="20">
        <v>5182</v>
      </c>
      <c r="JL12" s="20">
        <v>6544</v>
      </c>
      <c r="JM12" s="20">
        <v>5778</v>
      </c>
      <c r="JN12" s="20">
        <v>8974</v>
      </c>
      <c r="JO12" s="20">
        <v>5969</v>
      </c>
      <c r="JP12" s="20">
        <v>4753</v>
      </c>
      <c r="JQ12" s="20">
        <v>4328</v>
      </c>
      <c r="JR12" s="20">
        <f>3240+4</f>
        <v>3244</v>
      </c>
      <c r="JS12" s="20">
        <v>2801</v>
      </c>
      <c r="JT12" s="20">
        <v>2431</v>
      </c>
      <c r="JU12" s="20">
        <v>3380</v>
      </c>
      <c r="JV12" s="20">
        <f>4657+4</f>
        <v>4661</v>
      </c>
      <c r="JW12" s="20">
        <f>5742+2</f>
        <v>5744</v>
      </c>
      <c r="JX12" s="20">
        <f>6073+3</f>
        <v>6076</v>
      </c>
      <c r="JY12" s="20">
        <f>9483+35</f>
        <v>9518</v>
      </c>
      <c r="JZ12" s="20">
        <f>9383-18</f>
        <v>9365</v>
      </c>
      <c r="KA12" s="20">
        <v>6096</v>
      </c>
      <c r="KB12" s="20">
        <v>5314</v>
      </c>
      <c r="KC12" s="20">
        <v>3828</v>
      </c>
      <c r="KD12" s="20">
        <v>3665</v>
      </c>
      <c r="KE12" s="20">
        <v>3192</v>
      </c>
      <c r="KF12" s="20">
        <v>2367</v>
      </c>
      <c r="KG12" s="20">
        <v>889</v>
      </c>
      <c r="KH12" s="20">
        <v>292</v>
      </c>
      <c r="KI12" s="20">
        <v>667</v>
      </c>
      <c r="KJ12" s="20">
        <v>1635</v>
      </c>
      <c r="KK12" s="20">
        <v>3808</v>
      </c>
      <c r="KL12" s="20">
        <f>3473+43</f>
        <v>3516</v>
      </c>
      <c r="KM12" s="20">
        <v>3460</v>
      </c>
      <c r="KN12" s="20">
        <v>2071</v>
      </c>
      <c r="KO12" s="20">
        <v>793</v>
      </c>
      <c r="KP12" s="20">
        <f>391+25</f>
        <v>416</v>
      </c>
      <c r="KQ12" s="20">
        <v>482</v>
      </c>
      <c r="KR12" s="20">
        <v>692</v>
      </c>
      <c r="KS12" s="20">
        <v>1181</v>
      </c>
      <c r="KT12" s="20">
        <v>913</v>
      </c>
      <c r="KU12" s="20">
        <f>1392+10</f>
        <v>1402</v>
      </c>
      <c r="KV12" s="20">
        <v>2329</v>
      </c>
      <c r="KW12" s="20">
        <v>7560</v>
      </c>
      <c r="KX12" s="20">
        <f>7020+9</f>
        <v>7029</v>
      </c>
      <c r="KY12" s="20">
        <v>3859</v>
      </c>
      <c r="KZ12" s="20">
        <f>3677+29</f>
        <v>3706</v>
      </c>
      <c r="LA12" s="20">
        <v>1808</v>
      </c>
      <c r="LB12" s="20">
        <v>1097</v>
      </c>
      <c r="LC12" s="20">
        <v>1163</v>
      </c>
      <c r="LD12" s="20">
        <v>1587</v>
      </c>
      <c r="LE12" s="20">
        <v>1930</v>
      </c>
      <c r="LF12" s="20">
        <v>2080</v>
      </c>
      <c r="LG12" s="20">
        <v>3090</v>
      </c>
      <c r="LH12" s="20">
        <v>3070</v>
      </c>
      <c r="LI12" s="20">
        <v>6610</v>
      </c>
      <c r="LJ12" s="20">
        <v>4723</v>
      </c>
      <c r="LK12" s="20">
        <v>3793</v>
      </c>
      <c r="LL12" s="20">
        <v>3160</v>
      </c>
      <c r="LM12" s="20">
        <v>1880</v>
      </c>
      <c r="LN12" s="20">
        <v>2700</v>
      </c>
      <c r="LO12" s="20">
        <v>2005</v>
      </c>
      <c r="LP12" s="20">
        <v>1824</v>
      </c>
      <c r="LQ12" s="20">
        <v>2816</v>
      </c>
      <c r="LR12" s="20">
        <v>3345</v>
      </c>
      <c r="LS12" s="20">
        <v>4159</v>
      </c>
      <c r="LT12" s="20">
        <v>4740</v>
      </c>
      <c r="LU12" s="20">
        <v>9569</v>
      </c>
      <c r="LV12" s="20">
        <v>10002</v>
      </c>
      <c r="LW12" s="20">
        <v>6469</v>
      </c>
      <c r="LX12" s="20">
        <v>5132</v>
      </c>
      <c r="LY12" s="20">
        <v>3478</v>
      </c>
      <c r="LZ12" s="20">
        <v>3266</v>
      </c>
      <c r="MA12" s="20">
        <v>3223</v>
      </c>
      <c r="MB12" s="20">
        <v>2798</v>
      </c>
      <c r="MC12" s="20">
        <v>3817</v>
      </c>
      <c r="MD12" s="20">
        <v>3683</v>
      </c>
      <c r="ME12" s="20">
        <v>6163</v>
      </c>
      <c r="MF12" s="20">
        <v>4640</v>
      </c>
      <c r="MG12" s="20">
        <v>9890</v>
      </c>
      <c r="MH12" s="20">
        <v>10046</v>
      </c>
      <c r="MI12" s="20">
        <v>5253</v>
      </c>
      <c r="MJ12" s="20">
        <v>5481</v>
      </c>
      <c r="MK12" s="20">
        <v>4085</v>
      </c>
      <c r="ML12" s="20">
        <v>3634</v>
      </c>
      <c r="MM12" s="18"/>
    </row>
    <row r="13" spans="1:351" ht="17">
      <c r="A13" s="69" t="s">
        <v>41</v>
      </c>
      <c r="B13" s="8" t="s">
        <v>11</v>
      </c>
      <c r="C13" s="8">
        <v>18</v>
      </c>
      <c r="D13" s="8">
        <v>24</v>
      </c>
      <c r="E13" s="8">
        <v>31</v>
      </c>
      <c r="F13" s="8">
        <v>18</v>
      </c>
      <c r="G13" s="8">
        <v>187</v>
      </c>
      <c r="H13" s="8">
        <v>499</v>
      </c>
      <c r="I13" s="8">
        <v>593</v>
      </c>
      <c r="J13" s="8">
        <v>1600</v>
      </c>
      <c r="K13" s="8">
        <v>463</v>
      </c>
      <c r="L13" s="8">
        <v>38</v>
      </c>
      <c r="M13" s="8">
        <v>13</v>
      </c>
      <c r="N13" s="8">
        <v>17</v>
      </c>
      <c r="O13" s="8">
        <v>21</v>
      </c>
      <c r="P13" s="8">
        <v>23</v>
      </c>
      <c r="Q13" s="8">
        <v>14</v>
      </c>
      <c r="R13" s="8">
        <v>20</v>
      </c>
      <c r="S13" s="8">
        <v>300</v>
      </c>
      <c r="T13" s="8">
        <v>211</v>
      </c>
      <c r="U13" s="8">
        <v>650</v>
      </c>
      <c r="V13" s="8">
        <v>2184</v>
      </c>
      <c r="W13" s="8">
        <v>200</v>
      </c>
      <c r="X13" s="8">
        <v>18</v>
      </c>
      <c r="Y13" s="8">
        <v>59</v>
      </c>
      <c r="Z13" s="8">
        <v>21</v>
      </c>
      <c r="AA13" s="8">
        <v>17</v>
      </c>
      <c r="AB13" s="8">
        <v>44</v>
      </c>
      <c r="AC13" s="8">
        <v>20</v>
      </c>
      <c r="AD13" s="8">
        <v>16</v>
      </c>
      <c r="AE13" s="22">
        <v>144</v>
      </c>
      <c r="AF13" s="22">
        <v>357</v>
      </c>
      <c r="AG13" s="22">
        <v>516</v>
      </c>
      <c r="AH13" s="22">
        <v>1618</v>
      </c>
      <c r="AI13" s="8">
        <v>162</v>
      </c>
      <c r="AJ13" s="8">
        <v>6</v>
      </c>
      <c r="AK13" s="8">
        <v>7</v>
      </c>
      <c r="AL13" s="8">
        <v>25</v>
      </c>
      <c r="AM13" s="8">
        <v>7</v>
      </c>
      <c r="AN13" s="8">
        <v>17</v>
      </c>
      <c r="AO13" s="8">
        <v>8</v>
      </c>
      <c r="AP13" s="8">
        <v>18</v>
      </c>
      <c r="AQ13" s="8">
        <v>276</v>
      </c>
      <c r="AR13" s="8">
        <v>406</v>
      </c>
      <c r="AS13" s="8">
        <v>605</v>
      </c>
      <c r="AT13" s="8">
        <v>1580</v>
      </c>
      <c r="AU13" s="8">
        <v>208</v>
      </c>
      <c r="AV13" s="8">
        <v>26</v>
      </c>
      <c r="AW13" s="8">
        <v>33</v>
      </c>
      <c r="AX13" s="8">
        <v>21</v>
      </c>
      <c r="AY13" s="8">
        <v>14</v>
      </c>
      <c r="AZ13" s="8">
        <v>13</v>
      </c>
      <c r="BA13" s="8">
        <v>9</v>
      </c>
      <c r="BB13" s="8">
        <v>19</v>
      </c>
      <c r="BC13" s="8">
        <v>130</v>
      </c>
      <c r="BD13" s="8">
        <v>678</v>
      </c>
      <c r="BE13" s="8">
        <v>439</v>
      </c>
      <c r="BF13" s="8">
        <v>1421</v>
      </c>
      <c r="BG13" s="8">
        <v>236</v>
      </c>
      <c r="BH13" s="8">
        <v>0</v>
      </c>
      <c r="BI13" s="8">
        <v>18</v>
      </c>
      <c r="BJ13" s="8">
        <v>8</v>
      </c>
      <c r="BK13" s="8">
        <v>0</v>
      </c>
      <c r="BL13" s="8">
        <v>0</v>
      </c>
      <c r="BM13" s="8">
        <v>4</v>
      </c>
      <c r="BN13" s="8">
        <v>0</v>
      </c>
      <c r="BO13" s="8">
        <v>166</v>
      </c>
      <c r="BP13" s="8">
        <v>157</v>
      </c>
      <c r="BQ13" s="8">
        <v>430</v>
      </c>
      <c r="BR13" s="8">
        <v>1204</v>
      </c>
      <c r="BS13" s="8">
        <v>129</v>
      </c>
      <c r="BT13" s="8">
        <v>47</v>
      </c>
      <c r="BU13" s="8">
        <v>11</v>
      </c>
      <c r="BV13" s="8">
        <v>6</v>
      </c>
      <c r="BW13" s="8">
        <v>5</v>
      </c>
      <c r="BX13" s="8">
        <v>0</v>
      </c>
      <c r="BY13" s="8">
        <v>12</v>
      </c>
      <c r="BZ13" s="8">
        <v>6</v>
      </c>
      <c r="CA13" s="8">
        <v>143</v>
      </c>
      <c r="CB13" s="8">
        <v>112</v>
      </c>
      <c r="CC13" s="20">
        <v>262</v>
      </c>
      <c r="CD13" s="20">
        <v>873</v>
      </c>
      <c r="CE13" s="20">
        <v>158</v>
      </c>
      <c r="CF13" s="20">
        <v>2</v>
      </c>
      <c r="CG13" s="20">
        <v>26</v>
      </c>
      <c r="CH13" s="20">
        <v>0</v>
      </c>
      <c r="CI13" s="20">
        <v>5</v>
      </c>
      <c r="CJ13" s="20">
        <v>3</v>
      </c>
      <c r="CK13" s="20">
        <v>0</v>
      </c>
      <c r="CL13" s="20">
        <v>3</v>
      </c>
      <c r="CM13" s="20">
        <v>95</v>
      </c>
      <c r="CN13" s="20">
        <v>301</v>
      </c>
      <c r="CO13" s="20">
        <v>326</v>
      </c>
      <c r="CP13" s="20">
        <v>749</v>
      </c>
      <c r="CQ13" s="20">
        <v>56</v>
      </c>
      <c r="CR13" s="20">
        <v>14</v>
      </c>
      <c r="CS13" s="20">
        <v>8</v>
      </c>
      <c r="CT13" s="20">
        <v>1</v>
      </c>
      <c r="CU13" s="20">
        <v>4</v>
      </c>
      <c r="CV13" s="20">
        <v>0</v>
      </c>
      <c r="CW13" s="20">
        <v>17</v>
      </c>
      <c r="CX13" s="20">
        <v>12</v>
      </c>
      <c r="CY13" s="20">
        <v>144</v>
      </c>
      <c r="CZ13" s="20">
        <v>104</v>
      </c>
      <c r="DA13" s="20">
        <v>160</v>
      </c>
      <c r="DB13" s="20">
        <v>1262</v>
      </c>
      <c r="DC13" s="20">
        <v>173</v>
      </c>
      <c r="DD13" s="20">
        <v>26</v>
      </c>
      <c r="DE13" s="20">
        <v>44</v>
      </c>
      <c r="DF13" s="20">
        <v>32</v>
      </c>
      <c r="DG13" s="20">
        <v>7</v>
      </c>
      <c r="DH13" s="20">
        <v>19</v>
      </c>
      <c r="DI13" s="20">
        <v>112</v>
      </c>
      <c r="DJ13" s="20">
        <v>5</v>
      </c>
      <c r="DK13" s="20">
        <v>141</v>
      </c>
      <c r="DL13" s="20">
        <v>128</v>
      </c>
      <c r="DM13" s="20">
        <v>339</v>
      </c>
      <c r="DN13" s="20">
        <v>700</v>
      </c>
      <c r="DO13" s="20">
        <v>189</v>
      </c>
      <c r="DP13" s="20">
        <v>716</v>
      </c>
      <c r="DQ13" s="20">
        <v>11</v>
      </c>
      <c r="DR13" s="20">
        <v>33</v>
      </c>
      <c r="DS13" s="20">
        <v>0</v>
      </c>
      <c r="DT13" s="20">
        <v>25</v>
      </c>
      <c r="DU13" s="20">
        <v>5</v>
      </c>
      <c r="DV13" s="20">
        <v>49</v>
      </c>
      <c r="DW13" s="20">
        <v>156</v>
      </c>
      <c r="DX13" s="20">
        <v>383</v>
      </c>
      <c r="DY13" s="20">
        <v>700</v>
      </c>
      <c r="DZ13" s="20">
        <v>1493</v>
      </c>
      <c r="EA13" s="20">
        <v>186</v>
      </c>
      <c r="EB13" s="20">
        <v>74</v>
      </c>
      <c r="EC13" s="20">
        <v>28</v>
      </c>
      <c r="ED13" s="20">
        <v>0</v>
      </c>
      <c r="EE13" s="20">
        <v>3</v>
      </c>
      <c r="EF13" s="20">
        <v>0</v>
      </c>
      <c r="EG13" s="20">
        <v>10</v>
      </c>
      <c r="EH13" s="20">
        <v>35</v>
      </c>
      <c r="EI13" s="20">
        <v>258</v>
      </c>
      <c r="EJ13" s="20">
        <v>254</v>
      </c>
      <c r="EK13" s="20">
        <v>392</v>
      </c>
      <c r="EL13" s="20">
        <v>1376</v>
      </c>
      <c r="EM13" s="20">
        <v>153</v>
      </c>
      <c r="EN13" s="20">
        <v>32</v>
      </c>
      <c r="EO13" s="20">
        <v>15</v>
      </c>
      <c r="EP13" s="20">
        <v>0</v>
      </c>
      <c r="EQ13" s="20">
        <v>0</v>
      </c>
      <c r="ER13" s="20">
        <v>0</v>
      </c>
      <c r="ES13" s="20">
        <v>0</v>
      </c>
      <c r="ET13" s="20">
        <v>13</v>
      </c>
      <c r="EU13" s="20">
        <v>172</v>
      </c>
      <c r="EV13" s="20">
        <v>271</v>
      </c>
      <c r="EW13" s="20">
        <v>596</v>
      </c>
      <c r="EX13" s="20">
        <v>1132</v>
      </c>
      <c r="EY13" s="20">
        <v>356</v>
      </c>
      <c r="EZ13" s="20">
        <v>20</v>
      </c>
      <c r="FA13" s="20">
        <v>11</v>
      </c>
      <c r="FB13" s="20">
        <v>1</v>
      </c>
      <c r="FC13" s="20">
        <v>0</v>
      </c>
      <c r="FD13" s="20">
        <v>7</v>
      </c>
      <c r="FE13" s="20">
        <v>0</v>
      </c>
      <c r="FF13" s="20">
        <v>0</v>
      </c>
      <c r="FG13" s="20">
        <v>344</v>
      </c>
      <c r="FH13" s="20">
        <v>434</v>
      </c>
      <c r="FI13" s="20">
        <v>601</v>
      </c>
      <c r="FJ13" s="20">
        <v>980</v>
      </c>
      <c r="FK13" s="20">
        <v>275</v>
      </c>
      <c r="FL13" s="20">
        <v>362</v>
      </c>
      <c r="FM13" s="20">
        <v>2236</v>
      </c>
      <c r="FN13" s="20">
        <v>4432</v>
      </c>
      <c r="FO13" s="20">
        <v>5278</v>
      </c>
      <c r="FP13" s="20">
        <v>5106</v>
      </c>
      <c r="FQ13" s="20">
        <v>5392</v>
      </c>
      <c r="FR13" s="20">
        <v>5114</v>
      </c>
      <c r="FS13" s="20">
        <v>5322</v>
      </c>
      <c r="FT13" s="20">
        <v>4906</v>
      </c>
      <c r="FU13" s="20">
        <v>5706</v>
      </c>
      <c r="FV13" s="20">
        <v>10752</v>
      </c>
      <c r="FW13" s="20">
        <v>5057</v>
      </c>
      <c r="FX13" s="20">
        <v>5843</v>
      </c>
      <c r="FY13" s="20">
        <v>3431</v>
      </c>
      <c r="FZ13" s="20">
        <v>4272</v>
      </c>
      <c r="GA13" s="20">
        <v>3790</v>
      </c>
      <c r="GB13" s="20">
        <v>4279</v>
      </c>
      <c r="GC13" s="20">
        <v>4465</v>
      </c>
      <c r="GD13" s="20">
        <v>5388</v>
      </c>
      <c r="GE13" s="20">
        <v>4896</v>
      </c>
      <c r="GF13" s="20">
        <v>6614</v>
      </c>
      <c r="GG13" s="20">
        <v>8937</v>
      </c>
      <c r="GH13" s="20">
        <v>10793</v>
      </c>
      <c r="GI13" s="20">
        <v>6019</v>
      </c>
      <c r="GJ13" s="20">
        <v>5990</v>
      </c>
      <c r="GK13" s="20">
        <v>5736</v>
      </c>
      <c r="GL13" s="20">
        <v>5709</v>
      </c>
      <c r="GM13" s="20">
        <v>5221</v>
      </c>
      <c r="GN13" s="20">
        <v>4616</v>
      </c>
      <c r="GO13" s="20">
        <v>4120</v>
      </c>
      <c r="GP13" s="20">
        <v>5701</v>
      </c>
      <c r="GQ13" s="20">
        <v>5439</v>
      </c>
      <c r="GR13" s="20">
        <v>6196</v>
      </c>
      <c r="GS13" s="20">
        <v>8858</v>
      </c>
      <c r="GT13" s="20">
        <v>11293</v>
      </c>
      <c r="GU13" s="20">
        <v>6607</v>
      </c>
      <c r="GV13" s="20">
        <v>6329</v>
      </c>
      <c r="GW13" s="20">
        <v>6227</v>
      </c>
      <c r="GX13" s="20">
        <v>5983</v>
      </c>
      <c r="GY13" s="20">
        <v>5558</v>
      </c>
      <c r="GZ13" s="20">
        <v>5722</v>
      </c>
      <c r="HA13" s="20">
        <v>6855</v>
      </c>
      <c r="HB13" s="20">
        <v>5319</v>
      </c>
      <c r="HC13" s="20">
        <v>6449</v>
      </c>
      <c r="HD13" s="20">
        <v>5830</v>
      </c>
      <c r="HE13" s="20">
        <v>8386</v>
      </c>
      <c r="HF13" s="20">
        <v>10717</v>
      </c>
      <c r="HG13" s="20">
        <v>6177</v>
      </c>
      <c r="HH13" s="20">
        <v>6146</v>
      </c>
      <c r="HI13" s="20">
        <v>6415</v>
      </c>
      <c r="HJ13" s="20">
        <v>5702</v>
      </c>
      <c r="HK13" s="20">
        <v>5832</v>
      </c>
      <c r="HL13" s="20">
        <v>6224</v>
      </c>
      <c r="HM13" s="20">
        <v>5632</v>
      </c>
      <c r="HN13" s="20">
        <v>6191</v>
      </c>
      <c r="HO13" s="20">
        <v>6184</v>
      </c>
      <c r="HP13" s="20">
        <v>6536</v>
      </c>
      <c r="HQ13" s="20">
        <v>7688</v>
      </c>
      <c r="HR13" s="20">
        <v>11003</v>
      </c>
      <c r="HS13" s="20">
        <v>6969</v>
      </c>
      <c r="HT13" s="20">
        <v>6623</v>
      </c>
      <c r="HU13" s="20">
        <v>7165</v>
      </c>
      <c r="HV13" s="20">
        <v>8481</v>
      </c>
      <c r="HW13" s="20">
        <v>6937</v>
      </c>
      <c r="HX13" s="20">
        <v>7923</v>
      </c>
      <c r="HY13" s="20">
        <v>7806</v>
      </c>
      <c r="HZ13" s="20">
        <v>8203</v>
      </c>
      <c r="IA13" s="20">
        <v>8147</v>
      </c>
      <c r="IB13" s="20">
        <v>8009</v>
      </c>
      <c r="IC13" s="20">
        <v>11031</v>
      </c>
      <c r="ID13" s="20">
        <v>13375</v>
      </c>
      <c r="IE13" s="20">
        <v>8250</v>
      </c>
      <c r="IF13" s="20">
        <v>8647</v>
      </c>
      <c r="IG13" s="20">
        <v>8187</v>
      </c>
      <c r="IH13" s="20">
        <v>9476</v>
      </c>
      <c r="II13" s="20">
        <v>8539</v>
      </c>
      <c r="IJ13" s="20">
        <v>8339</v>
      </c>
      <c r="IK13" s="20">
        <v>9584</v>
      </c>
      <c r="IL13" s="20">
        <v>7782</v>
      </c>
      <c r="IM13" s="20">
        <v>10169</v>
      </c>
      <c r="IN13" s="20">
        <v>9073</v>
      </c>
      <c r="IO13" s="20">
        <v>12178</v>
      </c>
      <c r="IP13" s="20">
        <v>14630</v>
      </c>
      <c r="IQ13" s="20">
        <v>9464</v>
      </c>
      <c r="IR13" s="20">
        <v>9014</v>
      </c>
      <c r="IS13" s="20">
        <v>9565</v>
      </c>
      <c r="IT13" s="20">
        <v>9440</v>
      </c>
      <c r="IU13" s="20">
        <v>8927</v>
      </c>
      <c r="IV13" s="20">
        <v>8858</v>
      </c>
      <c r="IW13" s="20">
        <v>7790</v>
      </c>
      <c r="IX13" s="20">
        <v>9541</v>
      </c>
      <c r="IY13" s="20">
        <v>8885</v>
      </c>
      <c r="IZ13" s="20">
        <v>10515</v>
      </c>
      <c r="JA13" s="20">
        <v>12602</v>
      </c>
      <c r="JB13" s="20">
        <v>14969</v>
      </c>
      <c r="JC13" s="20">
        <v>9909</v>
      </c>
      <c r="JD13" s="20">
        <v>9042</v>
      </c>
      <c r="JE13" s="20">
        <v>9027</v>
      </c>
      <c r="JF13" s="20">
        <v>9631</v>
      </c>
      <c r="JG13" s="20">
        <v>8745</v>
      </c>
      <c r="JH13" s="20">
        <v>9120</v>
      </c>
      <c r="JI13" s="20">
        <v>9629</v>
      </c>
      <c r="JJ13" s="20">
        <v>8495</v>
      </c>
      <c r="JK13" s="20">
        <v>9539</v>
      </c>
      <c r="JL13" s="20">
        <v>9170</v>
      </c>
      <c r="JM13" s="20">
        <v>13421</v>
      </c>
      <c r="JN13" s="20">
        <v>14574</v>
      </c>
      <c r="JO13" s="20">
        <v>9522</v>
      </c>
      <c r="JP13" s="20">
        <v>9107</v>
      </c>
      <c r="JQ13" s="20">
        <v>9485</v>
      </c>
      <c r="JR13" s="20">
        <v>10056</v>
      </c>
      <c r="JS13" s="20">
        <v>9081</v>
      </c>
      <c r="JT13" s="20">
        <v>8981</v>
      </c>
      <c r="JU13" s="20">
        <v>8650</v>
      </c>
      <c r="JV13" s="20">
        <v>10574</v>
      </c>
      <c r="JW13" s="20">
        <v>9985</v>
      </c>
      <c r="JX13" s="20">
        <v>10947</v>
      </c>
      <c r="JY13" s="20">
        <v>12434</v>
      </c>
      <c r="JZ13" s="20">
        <v>15383</v>
      </c>
      <c r="KA13" s="20">
        <v>9836</v>
      </c>
      <c r="KB13" s="20">
        <v>10183</v>
      </c>
      <c r="KC13" s="20">
        <v>10267</v>
      </c>
      <c r="KD13" s="20">
        <v>10794</v>
      </c>
      <c r="KE13" s="20">
        <v>9342</v>
      </c>
      <c r="KF13" s="20">
        <v>10160</v>
      </c>
      <c r="KG13" s="20">
        <v>3032</v>
      </c>
      <c r="KH13" s="20">
        <v>10</v>
      </c>
      <c r="KI13" s="20">
        <v>1043</v>
      </c>
      <c r="KJ13" s="20">
        <v>10296</v>
      </c>
      <c r="KK13" s="20">
        <v>13627</v>
      </c>
      <c r="KL13" s="20">
        <v>15209</v>
      </c>
      <c r="KM13" s="20">
        <v>12219</v>
      </c>
      <c r="KN13" s="20">
        <v>9529</v>
      </c>
      <c r="KO13" s="20">
        <v>430</v>
      </c>
      <c r="KP13" s="20">
        <v>84</v>
      </c>
      <c r="KQ13" s="20">
        <v>28</v>
      </c>
      <c r="KR13" s="20">
        <v>79</v>
      </c>
      <c r="KS13" s="20">
        <v>110</v>
      </c>
      <c r="KT13" s="20">
        <v>120</v>
      </c>
      <c r="KU13" s="20">
        <v>4563</v>
      </c>
      <c r="KV13" s="20">
        <v>11576</v>
      </c>
      <c r="KW13" s="20">
        <v>14711</v>
      </c>
      <c r="KX13" s="20">
        <v>15615</v>
      </c>
      <c r="KY13" s="20">
        <v>12079</v>
      </c>
      <c r="KZ13" s="20">
        <v>11101</v>
      </c>
      <c r="LA13" s="20">
        <v>6096</v>
      </c>
      <c r="LB13" s="20">
        <v>6161</v>
      </c>
      <c r="LC13" s="20">
        <v>8006</v>
      </c>
      <c r="LD13" s="20">
        <v>8191</v>
      </c>
      <c r="LE13" s="20">
        <v>7742</v>
      </c>
      <c r="LF13" s="20">
        <v>10950</v>
      </c>
      <c r="LG13" s="20">
        <v>10086</v>
      </c>
      <c r="LH13" s="20">
        <v>11226</v>
      </c>
      <c r="LI13" s="20">
        <f>11307+1603</f>
        <v>12910</v>
      </c>
      <c r="LJ13" s="20">
        <v>15116</v>
      </c>
      <c r="LK13" s="20">
        <v>10214</v>
      </c>
      <c r="LL13" s="20">
        <v>10835</v>
      </c>
      <c r="LM13" s="20">
        <v>9694</v>
      </c>
      <c r="LN13" s="20">
        <v>10058</v>
      </c>
      <c r="LO13" s="20">
        <v>9482</v>
      </c>
      <c r="LP13" s="20">
        <v>8865</v>
      </c>
      <c r="LQ13" s="20">
        <v>8951</v>
      </c>
      <c r="LR13" s="20">
        <v>10654</v>
      </c>
      <c r="LS13" s="20">
        <v>9542</v>
      </c>
      <c r="LT13" s="20">
        <v>9529</v>
      </c>
      <c r="LU13" s="20">
        <v>12237</v>
      </c>
      <c r="LV13" s="20">
        <v>14729</v>
      </c>
      <c r="LW13" s="20">
        <v>10783</v>
      </c>
      <c r="LX13" s="20">
        <v>9702</v>
      </c>
      <c r="LY13" s="20">
        <v>9338</v>
      </c>
      <c r="LZ13" s="20">
        <v>9483</v>
      </c>
      <c r="MA13" s="20">
        <v>8985</v>
      </c>
      <c r="MB13" s="20">
        <v>9008</v>
      </c>
      <c r="MC13" s="20">
        <v>9970</v>
      </c>
      <c r="MD13" s="20">
        <v>8654</v>
      </c>
      <c r="ME13" s="20">
        <v>11277</v>
      </c>
      <c r="MF13" s="20">
        <v>10543</v>
      </c>
      <c r="MG13" s="20">
        <v>12034</v>
      </c>
      <c r="MH13" s="20">
        <v>14462</v>
      </c>
      <c r="MI13" s="20">
        <v>9814</v>
      </c>
      <c r="MJ13" s="20">
        <v>10495</v>
      </c>
      <c r="MK13" s="20">
        <v>10166</v>
      </c>
      <c r="ML13" s="20">
        <v>9955</v>
      </c>
      <c r="MM13" s="18"/>
    </row>
    <row r="14" spans="1:351" ht="17">
      <c r="A14" s="69" t="s">
        <v>42</v>
      </c>
      <c r="B14" s="8" t="s">
        <v>12</v>
      </c>
      <c r="C14" s="8">
        <v>95</v>
      </c>
      <c r="D14" s="8">
        <v>74</v>
      </c>
      <c r="E14" s="8">
        <v>66</v>
      </c>
      <c r="F14" s="8">
        <v>395</v>
      </c>
      <c r="G14" s="8">
        <v>769</v>
      </c>
      <c r="H14" s="8">
        <v>1006</v>
      </c>
      <c r="I14" s="8">
        <v>1757</v>
      </c>
      <c r="J14" s="8">
        <v>3070</v>
      </c>
      <c r="K14" s="8">
        <v>857</v>
      </c>
      <c r="L14" s="8">
        <v>799</v>
      </c>
      <c r="M14" s="8">
        <v>507</v>
      </c>
      <c r="N14" s="8">
        <v>126</v>
      </c>
      <c r="O14" s="8">
        <v>80</v>
      </c>
      <c r="P14" s="8">
        <v>50</v>
      </c>
      <c r="Q14" s="8">
        <v>132</v>
      </c>
      <c r="R14" s="8">
        <v>275</v>
      </c>
      <c r="S14" s="8">
        <v>1307</v>
      </c>
      <c r="T14" s="8">
        <v>822</v>
      </c>
      <c r="U14" s="8">
        <v>1304</v>
      </c>
      <c r="V14" s="8">
        <v>2635</v>
      </c>
      <c r="W14" s="8">
        <v>1129</v>
      </c>
      <c r="X14" s="8">
        <v>690</v>
      </c>
      <c r="Y14" s="8">
        <v>299</v>
      </c>
      <c r="Z14" s="8">
        <v>145</v>
      </c>
      <c r="AA14" s="8">
        <v>39</v>
      </c>
      <c r="AB14" s="8">
        <v>104</v>
      </c>
      <c r="AC14" s="8">
        <v>99</v>
      </c>
      <c r="AD14" s="8">
        <v>341</v>
      </c>
      <c r="AE14" s="22">
        <v>901</v>
      </c>
      <c r="AF14" s="22">
        <v>882</v>
      </c>
      <c r="AG14" s="22">
        <v>1408</v>
      </c>
      <c r="AH14" s="22">
        <v>3216</v>
      </c>
      <c r="AI14" s="8">
        <v>1241</v>
      </c>
      <c r="AJ14" s="8">
        <v>914</v>
      </c>
      <c r="AK14" s="8">
        <v>471</v>
      </c>
      <c r="AL14" s="8">
        <v>159</v>
      </c>
      <c r="AM14" s="8">
        <v>143</v>
      </c>
      <c r="AN14" s="8">
        <v>94</v>
      </c>
      <c r="AO14" s="8">
        <v>105</v>
      </c>
      <c r="AP14" s="8">
        <v>404</v>
      </c>
      <c r="AQ14" s="8">
        <v>858</v>
      </c>
      <c r="AR14" s="8">
        <v>933</v>
      </c>
      <c r="AS14" s="8">
        <v>1471</v>
      </c>
      <c r="AT14" s="8">
        <v>2834</v>
      </c>
      <c r="AU14" s="8">
        <v>955</v>
      </c>
      <c r="AV14" s="8">
        <v>726</v>
      </c>
      <c r="AW14" s="8">
        <v>429</v>
      </c>
      <c r="AX14" s="8">
        <v>182</v>
      </c>
      <c r="AY14" s="8">
        <v>84</v>
      </c>
      <c r="AZ14" s="8">
        <v>96</v>
      </c>
      <c r="BA14" s="8">
        <v>15</v>
      </c>
      <c r="BB14" s="8">
        <v>297</v>
      </c>
      <c r="BC14" s="8">
        <v>698</v>
      </c>
      <c r="BD14" s="8">
        <v>1559</v>
      </c>
      <c r="BE14" s="8">
        <v>1794</v>
      </c>
      <c r="BF14" s="8">
        <v>3975</v>
      </c>
      <c r="BG14" s="8">
        <v>1609</v>
      </c>
      <c r="BH14" s="8">
        <v>794</v>
      </c>
      <c r="BI14" s="8">
        <v>522</v>
      </c>
      <c r="BJ14" s="8">
        <v>292</v>
      </c>
      <c r="BK14" s="8">
        <v>147</v>
      </c>
      <c r="BL14" s="8">
        <v>233</v>
      </c>
      <c r="BM14" s="8">
        <v>244</v>
      </c>
      <c r="BN14" s="8">
        <v>764</v>
      </c>
      <c r="BO14" s="8">
        <v>1365</v>
      </c>
      <c r="BP14" s="8">
        <v>1656</v>
      </c>
      <c r="BQ14" s="8">
        <v>2686</v>
      </c>
      <c r="BR14" s="8">
        <v>3868</v>
      </c>
      <c r="BS14" s="8">
        <v>1483</v>
      </c>
      <c r="BT14" s="8">
        <v>1038</v>
      </c>
      <c r="BU14" s="8">
        <v>836</v>
      </c>
      <c r="BV14" s="8">
        <v>411</v>
      </c>
      <c r="BW14" s="8">
        <v>217</v>
      </c>
      <c r="BX14" s="8">
        <v>139</v>
      </c>
      <c r="BY14" s="8">
        <v>205</v>
      </c>
      <c r="BZ14" s="8">
        <v>750</v>
      </c>
      <c r="CA14" s="8">
        <v>2082</v>
      </c>
      <c r="CB14" s="8">
        <v>1484</v>
      </c>
      <c r="CC14" s="20">
        <v>2655</v>
      </c>
      <c r="CD14" s="20">
        <v>4005</v>
      </c>
      <c r="CE14" s="20">
        <v>2015</v>
      </c>
      <c r="CF14" s="20">
        <v>1097</v>
      </c>
      <c r="CG14" s="20">
        <v>940</v>
      </c>
      <c r="CH14" s="20">
        <v>517</v>
      </c>
      <c r="CI14" s="20">
        <v>161</v>
      </c>
      <c r="CJ14" s="20">
        <v>194</v>
      </c>
      <c r="CK14" s="20">
        <v>233</v>
      </c>
      <c r="CL14" s="20">
        <v>904</v>
      </c>
      <c r="CM14" s="20">
        <v>1391</v>
      </c>
      <c r="CN14" s="20">
        <v>1672</v>
      </c>
      <c r="CO14" s="20">
        <v>2312</v>
      </c>
      <c r="CP14" s="20">
        <v>3820</v>
      </c>
      <c r="CQ14" s="20">
        <v>1432</v>
      </c>
      <c r="CR14" s="20">
        <v>844</v>
      </c>
      <c r="CS14" s="20">
        <v>686</v>
      </c>
      <c r="CT14" s="20">
        <v>621</v>
      </c>
      <c r="CU14" s="20">
        <v>283</v>
      </c>
      <c r="CV14" s="20">
        <v>51</v>
      </c>
      <c r="CW14" s="20">
        <v>362</v>
      </c>
      <c r="CX14" s="20">
        <v>700</v>
      </c>
      <c r="CY14" s="20">
        <v>1879</v>
      </c>
      <c r="CZ14" s="20">
        <v>1642</v>
      </c>
      <c r="DA14" s="20">
        <v>2450</v>
      </c>
      <c r="DB14" s="20">
        <v>3763</v>
      </c>
      <c r="DC14" s="20">
        <v>1925</v>
      </c>
      <c r="DD14" s="20">
        <v>1095</v>
      </c>
      <c r="DE14" s="20">
        <v>1087</v>
      </c>
      <c r="DF14" s="20">
        <v>350</v>
      </c>
      <c r="DG14" s="20">
        <v>263</v>
      </c>
      <c r="DH14" s="20">
        <v>121</v>
      </c>
      <c r="DI14" s="20">
        <v>202</v>
      </c>
      <c r="DJ14" s="20">
        <v>664</v>
      </c>
      <c r="DK14" s="20">
        <v>1841</v>
      </c>
      <c r="DL14" s="20">
        <v>1204</v>
      </c>
      <c r="DM14" s="20">
        <v>3281</v>
      </c>
      <c r="DN14" s="20">
        <v>4065</v>
      </c>
      <c r="DO14" s="20">
        <v>2054</v>
      </c>
      <c r="DP14" s="20">
        <v>1388</v>
      </c>
      <c r="DQ14" s="20">
        <v>728</v>
      </c>
      <c r="DR14" s="20">
        <v>156</v>
      </c>
      <c r="DS14" s="20">
        <v>300</v>
      </c>
      <c r="DT14" s="20">
        <v>338</v>
      </c>
      <c r="DU14" s="20">
        <v>846</v>
      </c>
      <c r="DV14" s="20">
        <v>886</v>
      </c>
      <c r="DW14" s="20">
        <v>2074</v>
      </c>
      <c r="DX14" s="20">
        <v>2342</v>
      </c>
      <c r="DY14" s="20">
        <v>3403</v>
      </c>
      <c r="DZ14" s="20">
        <v>4029</v>
      </c>
      <c r="EA14" s="20">
        <v>1870</v>
      </c>
      <c r="EB14" s="20">
        <v>1077</v>
      </c>
      <c r="EC14" s="20">
        <v>716</v>
      </c>
      <c r="ED14" s="20">
        <v>24</v>
      </c>
      <c r="EE14" s="20">
        <v>250</v>
      </c>
      <c r="EF14" s="20">
        <v>227</v>
      </c>
      <c r="EG14" s="20">
        <v>406</v>
      </c>
      <c r="EH14" s="20">
        <v>900</v>
      </c>
      <c r="EI14" s="20">
        <v>1521</v>
      </c>
      <c r="EJ14" s="20">
        <v>1988</v>
      </c>
      <c r="EK14" s="20">
        <v>2643</v>
      </c>
      <c r="EL14" s="20">
        <v>3757</v>
      </c>
      <c r="EM14" s="20">
        <v>2245</v>
      </c>
      <c r="EN14" s="20">
        <v>1599</v>
      </c>
      <c r="EO14" s="20">
        <v>1104</v>
      </c>
      <c r="EP14" s="20">
        <v>0</v>
      </c>
      <c r="EQ14" s="20">
        <v>1229</v>
      </c>
      <c r="ER14" s="20">
        <v>258</v>
      </c>
      <c r="ES14" s="20">
        <v>787</v>
      </c>
      <c r="ET14" s="20">
        <v>1360</v>
      </c>
      <c r="EU14" s="20">
        <v>2224</v>
      </c>
      <c r="EV14" s="20">
        <v>2228</v>
      </c>
      <c r="EW14" s="20">
        <v>3379</v>
      </c>
      <c r="EX14" s="20">
        <v>4199</v>
      </c>
      <c r="EY14" s="20">
        <v>1838</v>
      </c>
      <c r="EZ14" s="20">
        <v>1298</v>
      </c>
      <c r="FA14" s="20">
        <v>892</v>
      </c>
      <c r="FB14" s="20">
        <v>298</v>
      </c>
      <c r="FC14" s="20">
        <v>300</v>
      </c>
      <c r="FD14" s="20">
        <v>336</v>
      </c>
      <c r="FE14" s="20">
        <v>189</v>
      </c>
      <c r="FF14" s="20">
        <v>1028</v>
      </c>
      <c r="FG14" s="20">
        <v>2019</v>
      </c>
      <c r="FH14" s="20">
        <v>2049</v>
      </c>
      <c r="FI14" s="20">
        <v>3591</v>
      </c>
      <c r="FJ14" s="20">
        <v>4360</v>
      </c>
      <c r="FK14" s="20">
        <v>2448</v>
      </c>
      <c r="FL14" s="20">
        <v>1373</v>
      </c>
      <c r="FM14" s="20">
        <v>1118</v>
      </c>
      <c r="FN14" s="20">
        <v>365</v>
      </c>
      <c r="FO14" s="20">
        <v>409</v>
      </c>
      <c r="FP14" s="20">
        <v>195</v>
      </c>
      <c r="FQ14" s="20">
        <v>566</v>
      </c>
      <c r="FR14" s="20">
        <v>1133</v>
      </c>
      <c r="FS14" s="20">
        <v>1683</v>
      </c>
      <c r="FT14" s="20">
        <v>1583</v>
      </c>
      <c r="FU14" s="20">
        <v>2715</v>
      </c>
      <c r="FV14" s="20">
        <v>3403</v>
      </c>
      <c r="FW14" s="20">
        <v>2230</v>
      </c>
      <c r="FX14" s="20">
        <v>1382</v>
      </c>
      <c r="FY14" s="20">
        <v>999</v>
      </c>
      <c r="FZ14" s="20">
        <v>284</v>
      </c>
      <c r="GA14" s="20">
        <v>247</v>
      </c>
      <c r="GB14" s="20">
        <v>143</v>
      </c>
      <c r="GC14" s="20">
        <v>114</v>
      </c>
      <c r="GD14" s="20">
        <v>1167</v>
      </c>
      <c r="GE14" s="20">
        <v>1444</v>
      </c>
      <c r="GF14" s="20">
        <v>2043</v>
      </c>
      <c r="GG14" s="20">
        <v>3258</v>
      </c>
      <c r="GH14" s="20">
        <v>4260</v>
      </c>
      <c r="GI14" s="20">
        <v>1704</v>
      </c>
      <c r="GJ14" s="20">
        <v>655</v>
      </c>
      <c r="GK14" s="20">
        <v>1103</v>
      </c>
      <c r="GL14" s="20">
        <v>293</v>
      </c>
      <c r="GM14" s="20">
        <v>375</v>
      </c>
      <c r="GN14" s="20">
        <v>294</v>
      </c>
      <c r="GO14" s="20">
        <v>390</v>
      </c>
      <c r="GP14" s="20">
        <v>973</v>
      </c>
      <c r="GQ14" s="20">
        <v>1334</v>
      </c>
      <c r="GR14" s="20">
        <v>1986</v>
      </c>
      <c r="GS14" s="20">
        <v>2662</v>
      </c>
      <c r="GT14" s="20">
        <v>4080</v>
      </c>
      <c r="GU14" s="20">
        <v>2521</v>
      </c>
      <c r="GV14" s="20">
        <v>1164</v>
      </c>
      <c r="GW14" s="20">
        <v>1063</v>
      </c>
      <c r="GX14" s="20">
        <v>404</v>
      </c>
      <c r="GY14" s="20">
        <v>189</v>
      </c>
      <c r="GZ14" s="20">
        <v>222</v>
      </c>
      <c r="HA14" s="20">
        <v>251</v>
      </c>
      <c r="HB14" s="20">
        <v>1343</v>
      </c>
      <c r="HC14" s="20">
        <v>1825</v>
      </c>
      <c r="HD14" s="20">
        <v>2042</v>
      </c>
      <c r="HE14" s="20">
        <v>2920</v>
      </c>
      <c r="HF14" s="20">
        <v>4074</v>
      </c>
      <c r="HG14" s="20">
        <v>1803</v>
      </c>
      <c r="HH14" s="20">
        <v>818</v>
      </c>
      <c r="HI14" s="20">
        <v>1091</v>
      </c>
      <c r="HJ14" s="20">
        <v>297</v>
      </c>
      <c r="HK14" s="20">
        <v>295</v>
      </c>
      <c r="HL14" s="20">
        <v>60</v>
      </c>
      <c r="HM14" s="20">
        <v>609</v>
      </c>
      <c r="HN14" s="20">
        <v>1042</v>
      </c>
      <c r="HO14" s="20">
        <v>1958</v>
      </c>
      <c r="HP14" s="20">
        <v>2387</v>
      </c>
      <c r="HQ14" s="20">
        <v>3139</v>
      </c>
      <c r="HR14" s="20">
        <v>4232</v>
      </c>
      <c r="HS14" s="20">
        <v>2012</v>
      </c>
      <c r="HT14" s="20">
        <v>1473</v>
      </c>
      <c r="HU14" s="20">
        <v>1074</v>
      </c>
      <c r="HV14" s="20">
        <v>271</v>
      </c>
      <c r="HW14" s="20">
        <v>310</v>
      </c>
      <c r="HX14" s="20">
        <v>234</v>
      </c>
      <c r="HY14" s="20">
        <v>566</v>
      </c>
      <c r="HZ14" s="20">
        <v>1752</v>
      </c>
      <c r="IA14" s="20">
        <v>2103</v>
      </c>
      <c r="IB14" s="20">
        <v>3077</v>
      </c>
      <c r="IC14" s="20">
        <v>3136</v>
      </c>
      <c r="ID14" s="20">
        <v>4310</v>
      </c>
      <c r="IE14" s="20">
        <v>2254</v>
      </c>
      <c r="IF14" s="20">
        <v>1857</v>
      </c>
      <c r="IG14" s="20">
        <v>1301</v>
      </c>
      <c r="IH14" s="20">
        <v>359</v>
      </c>
      <c r="II14" s="20">
        <v>402</v>
      </c>
      <c r="IJ14" s="20">
        <v>337</v>
      </c>
      <c r="IK14" s="20">
        <v>569</v>
      </c>
      <c r="IL14" s="20">
        <v>1830</v>
      </c>
      <c r="IM14" s="20">
        <v>3066</v>
      </c>
      <c r="IN14" s="20">
        <v>2866</v>
      </c>
      <c r="IO14" s="20">
        <v>4163</v>
      </c>
      <c r="IP14" s="20">
        <v>4664</v>
      </c>
      <c r="IQ14" s="20">
        <v>2869</v>
      </c>
      <c r="IR14" s="20">
        <v>2052</v>
      </c>
      <c r="IS14" s="20">
        <v>3407</v>
      </c>
      <c r="IT14" s="20">
        <v>2140</v>
      </c>
      <c r="IU14" s="20">
        <v>576</v>
      </c>
      <c r="IV14" s="20">
        <v>668</v>
      </c>
      <c r="IW14" s="20">
        <v>1929</v>
      </c>
      <c r="IX14" s="20">
        <v>2138</v>
      </c>
      <c r="IY14" s="20">
        <v>2774</v>
      </c>
      <c r="IZ14" s="20">
        <v>4792</v>
      </c>
      <c r="JA14" s="20">
        <v>4084</v>
      </c>
      <c r="JB14" s="20">
        <v>4966</v>
      </c>
      <c r="JC14" s="20">
        <v>3357</v>
      </c>
      <c r="JD14" s="20">
        <v>1776</v>
      </c>
      <c r="JE14" s="20">
        <v>1798</v>
      </c>
      <c r="JF14" s="20">
        <v>1640</v>
      </c>
      <c r="JG14" s="20">
        <v>711</v>
      </c>
      <c r="JH14" s="20">
        <v>1655</v>
      </c>
      <c r="JI14" s="20">
        <v>1664</v>
      </c>
      <c r="JJ14" s="20">
        <v>2831</v>
      </c>
      <c r="JK14" s="20">
        <v>3661</v>
      </c>
      <c r="JL14" s="20">
        <v>3123</v>
      </c>
      <c r="JM14" s="20">
        <v>3837</v>
      </c>
      <c r="JN14" s="20">
        <v>4728</v>
      </c>
      <c r="JO14" s="20">
        <v>2729</v>
      </c>
      <c r="JP14" s="20">
        <v>1851</v>
      </c>
      <c r="JQ14" s="20">
        <v>2089</v>
      </c>
      <c r="JR14" s="20">
        <v>728</v>
      </c>
      <c r="JS14" s="20">
        <v>490</v>
      </c>
      <c r="JT14" s="20">
        <v>551</v>
      </c>
      <c r="JU14" s="20">
        <v>3049</v>
      </c>
      <c r="JV14" s="20">
        <v>2602</v>
      </c>
      <c r="JW14" s="20">
        <v>2711</v>
      </c>
      <c r="JX14" s="20">
        <v>3400</v>
      </c>
      <c r="JY14" s="20">
        <v>3748</v>
      </c>
      <c r="JZ14" s="20">
        <v>4418</v>
      </c>
      <c r="KA14" s="20">
        <v>3448</v>
      </c>
      <c r="KB14" s="20">
        <v>2337</v>
      </c>
      <c r="KC14" s="20">
        <v>2134</v>
      </c>
      <c r="KD14" s="20">
        <v>743</v>
      </c>
      <c r="KE14" s="20">
        <v>723</v>
      </c>
      <c r="KF14" s="20">
        <v>645</v>
      </c>
      <c r="KG14" s="20">
        <v>210</v>
      </c>
      <c r="KH14" s="20">
        <v>296</v>
      </c>
      <c r="KI14" s="20">
        <v>819</v>
      </c>
      <c r="KJ14" s="20">
        <v>2372</v>
      </c>
      <c r="KK14" s="20">
        <v>5198</v>
      </c>
      <c r="KL14" s="20">
        <v>6593</v>
      </c>
      <c r="KM14" s="20">
        <v>3579</v>
      </c>
      <c r="KN14" s="20">
        <v>1591</v>
      </c>
      <c r="KO14" s="20">
        <v>691</v>
      </c>
      <c r="KP14" s="20">
        <v>177</v>
      </c>
      <c r="KQ14" s="20">
        <v>224</v>
      </c>
      <c r="KR14" s="20">
        <v>967</v>
      </c>
      <c r="KS14" s="20">
        <v>427</v>
      </c>
      <c r="KT14" s="20">
        <v>450</v>
      </c>
      <c r="KU14" s="20">
        <v>1070</v>
      </c>
      <c r="KV14" s="20">
        <v>3077</v>
      </c>
      <c r="KW14" s="20">
        <v>4640</v>
      </c>
      <c r="KX14" s="20">
        <v>6223</v>
      </c>
      <c r="KY14" s="20">
        <v>3731</v>
      </c>
      <c r="KZ14" s="20">
        <v>2497</v>
      </c>
      <c r="LA14" s="20">
        <v>1337</v>
      </c>
      <c r="LB14" s="20">
        <v>248</v>
      </c>
      <c r="LC14" s="20">
        <v>662</v>
      </c>
      <c r="LD14" s="20">
        <v>635</v>
      </c>
      <c r="LE14" s="20">
        <v>976</v>
      </c>
      <c r="LF14" s="20">
        <v>2045</v>
      </c>
      <c r="LG14" s="20">
        <v>3127</v>
      </c>
      <c r="LH14" s="20">
        <v>3646</v>
      </c>
      <c r="LI14" s="20">
        <v>3646</v>
      </c>
      <c r="LJ14" s="20">
        <v>5065</v>
      </c>
      <c r="LK14" s="20">
        <v>3748</v>
      </c>
      <c r="LL14" s="20">
        <v>2595</v>
      </c>
      <c r="LM14" s="20">
        <v>2148</v>
      </c>
      <c r="LN14" s="20">
        <v>715</v>
      </c>
      <c r="LO14" s="20">
        <v>681</v>
      </c>
      <c r="LP14" s="20">
        <v>815</v>
      </c>
      <c r="LQ14" s="20">
        <v>1331</v>
      </c>
      <c r="LR14" s="20">
        <v>1554</v>
      </c>
      <c r="LS14" s="20">
        <v>2075</v>
      </c>
      <c r="LT14" s="20">
        <v>2509</v>
      </c>
      <c r="LU14" s="20">
        <v>3369</v>
      </c>
      <c r="LV14" s="20">
        <v>4508</v>
      </c>
      <c r="LW14" s="20">
        <v>2764</v>
      </c>
      <c r="LX14" s="20">
        <v>2079</v>
      </c>
      <c r="LY14" s="20">
        <v>1277</v>
      </c>
      <c r="LZ14" s="20">
        <v>457</v>
      </c>
      <c r="MA14" s="20">
        <v>496</v>
      </c>
      <c r="MB14" s="20">
        <v>642</v>
      </c>
      <c r="MC14" s="20">
        <v>987</v>
      </c>
      <c r="MD14" s="20">
        <v>1920</v>
      </c>
      <c r="ME14" s="20">
        <v>3161</v>
      </c>
      <c r="MF14" s="20">
        <v>3445</v>
      </c>
      <c r="MG14" s="20">
        <v>4489</v>
      </c>
      <c r="MH14" s="20">
        <v>5272</v>
      </c>
      <c r="MI14" s="20">
        <v>3140</v>
      </c>
      <c r="MJ14" s="20">
        <v>2760</v>
      </c>
      <c r="MK14" s="20">
        <v>2310</v>
      </c>
      <c r="ML14" s="20">
        <v>1096</v>
      </c>
      <c r="MM14" s="18"/>
    </row>
    <row r="15" spans="1:351">
      <c r="A15" s="69">
        <v>10708</v>
      </c>
      <c r="B15" s="8" t="s">
        <v>65</v>
      </c>
      <c r="C15" s="8">
        <v>10</v>
      </c>
      <c r="D15" s="8">
        <v>0</v>
      </c>
      <c r="E15" s="8">
        <v>14</v>
      </c>
      <c r="F15" s="8">
        <v>50</v>
      </c>
      <c r="G15" s="8">
        <v>88</v>
      </c>
      <c r="H15" s="8">
        <v>120</v>
      </c>
      <c r="I15" s="8">
        <v>45</v>
      </c>
      <c r="J15" s="8">
        <v>259</v>
      </c>
      <c r="K15" s="8">
        <v>14</v>
      </c>
      <c r="L15" s="8">
        <v>15</v>
      </c>
      <c r="M15" s="8">
        <v>45</v>
      </c>
      <c r="N15" s="8">
        <v>20</v>
      </c>
      <c r="O15" s="8">
        <v>0</v>
      </c>
      <c r="P15" s="8">
        <v>15</v>
      </c>
      <c r="Q15" s="8">
        <v>11</v>
      </c>
      <c r="R15" s="8">
        <v>0</v>
      </c>
      <c r="S15" s="8">
        <v>14</v>
      </c>
      <c r="T15" s="8">
        <v>26</v>
      </c>
      <c r="U15" s="8">
        <v>46</v>
      </c>
      <c r="V15" s="8">
        <v>147</v>
      </c>
      <c r="W15" s="8">
        <v>21</v>
      </c>
      <c r="X15" s="8">
        <v>0</v>
      </c>
      <c r="Y15" s="8">
        <v>25</v>
      </c>
      <c r="Z15" s="8">
        <v>24</v>
      </c>
      <c r="AA15" s="8">
        <v>0</v>
      </c>
      <c r="AB15" s="8">
        <v>0</v>
      </c>
      <c r="AC15" s="8">
        <v>0</v>
      </c>
      <c r="AD15" s="8">
        <v>11</v>
      </c>
      <c r="AE15" s="22">
        <v>4</v>
      </c>
      <c r="AF15" s="22">
        <v>6</v>
      </c>
      <c r="AG15" s="22">
        <v>48</v>
      </c>
      <c r="AH15" s="22">
        <v>279</v>
      </c>
      <c r="AI15" s="8">
        <v>182</v>
      </c>
      <c r="AJ15" s="8">
        <v>0</v>
      </c>
      <c r="AK15" s="8">
        <v>98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>
        <v>228</v>
      </c>
      <c r="HJ15" s="20">
        <v>47</v>
      </c>
      <c r="HK15" s="20">
        <v>77</v>
      </c>
      <c r="HL15" s="20">
        <v>20</v>
      </c>
      <c r="HM15" s="20">
        <v>119</v>
      </c>
      <c r="HN15" s="20">
        <v>270</v>
      </c>
      <c r="HO15" s="20">
        <v>333</v>
      </c>
      <c r="HP15" s="20">
        <v>390</v>
      </c>
      <c r="HQ15" s="20">
        <v>484</v>
      </c>
      <c r="HR15" s="20">
        <v>725</v>
      </c>
      <c r="HS15" s="20">
        <v>338</v>
      </c>
      <c r="HT15" s="20">
        <v>361</v>
      </c>
      <c r="HU15" s="20">
        <v>268</v>
      </c>
      <c r="HV15" s="20">
        <v>84</v>
      </c>
      <c r="HW15" s="20">
        <v>99</v>
      </c>
      <c r="HX15" s="20">
        <v>57</v>
      </c>
      <c r="HY15" s="20">
        <v>151</v>
      </c>
      <c r="HZ15" s="20">
        <v>93</v>
      </c>
      <c r="IA15" s="20">
        <v>302</v>
      </c>
      <c r="IB15" s="20">
        <v>346</v>
      </c>
      <c r="IC15" s="20">
        <v>371</v>
      </c>
      <c r="ID15" s="20">
        <v>619</v>
      </c>
      <c r="IE15" s="20">
        <v>367</v>
      </c>
      <c r="IF15" s="20">
        <v>271</v>
      </c>
      <c r="IG15" s="20">
        <v>202</v>
      </c>
      <c r="IH15" s="20">
        <v>79</v>
      </c>
      <c r="II15" s="20">
        <v>26</v>
      </c>
      <c r="IJ15" s="20">
        <v>58</v>
      </c>
      <c r="IK15" s="20">
        <v>106</v>
      </c>
      <c r="IL15" s="20">
        <v>181</v>
      </c>
      <c r="IM15" s="20">
        <v>341</v>
      </c>
      <c r="IN15" s="20">
        <v>286</v>
      </c>
      <c r="IO15" s="20">
        <v>423</v>
      </c>
      <c r="IP15" s="20">
        <v>514</v>
      </c>
      <c r="IQ15" s="20">
        <v>432</v>
      </c>
      <c r="IR15" s="20">
        <v>317</v>
      </c>
      <c r="IS15" s="20">
        <v>212</v>
      </c>
      <c r="IT15" s="20">
        <v>65</v>
      </c>
      <c r="IU15" s="20">
        <v>85</v>
      </c>
      <c r="IV15" s="20">
        <v>57</v>
      </c>
      <c r="IW15" s="20">
        <v>35</v>
      </c>
      <c r="IX15" s="20">
        <v>548</v>
      </c>
      <c r="IY15" s="20">
        <v>318</v>
      </c>
      <c r="IZ15" s="20">
        <v>310</v>
      </c>
      <c r="JA15" s="20">
        <v>234</v>
      </c>
      <c r="JB15" s="20">
        <v>340</v>
      </c>
      <c r="JC15" s="20">
        <v>346</v>
      </c>
      <c r="JD15" s="20">
        <v>186</v>
      </c>
      <c r="JE15" s="20">
        <v>251</v>
      </c>
      <c r="JF15" s="20">
        <v>60</v>
      </c>
      <c r="JG15" s="20">
        <v>38</v>
      </c>
      <c r="JH15" s="20">
        <v>25</v>
      </c>
      <c r="JI15" s="20">
        <v>20</v>
      </c>
      <c r="JJ15" s="20">
        <v>63</v>
      </c>
      <c r="JK15" s="20">
        <v>177</v>
      </c>
      <c r="JL15" s="20">
        <v>117</v>
      </c>
      <c r="JM15" s="20">
        <v>331</v>
      </c>
      <c r="JN15" s="20">
        <v>234</v>
      </c>
      <c r="JO15" s="20">
        <v>174</v>
      </c>
      <c r="JP15" s="20">
        <v>119</v>
      </c>
      <c r="JQ15" s="20">
        <v>58</v>
      </c>
      <c r="JR15" s="20">
        <v>72</v>
      </c>
      <c r="JS15" s="20">
        <v>153</v>
      </c>
      <c r="JT15" s="20">
        <v>227</v>
      </c>
      <c r="JU15" s="20">
        <v>240</v>
      </c>
      <c r="JV15" s="20">
        <v>557</v>
      </c>
      <c r="JW15" s="20">
        <v>546</v>
      </c>
      <c r="JX15" s="20">
        <v>650</v>
      </c>
      <c r="JY15" s="20">
        <v>741</v>
      </c>
      <c r="JZ15" s="20">
        <v>979</v>
      </c>
      <c r="KA15" s="20">
        <v>639</v>
      </c>
      <c r="KB15" s="20">
        <v>538</v>
      </c>
      <c r="KC15" s="20">
        <v>530</v>
      </c>
      <c r="KD15" s="20">
        <v>247</v>
      </c>
      <c r="KE15" s="20">
        <v>261</v>
      </c>
      <c r="KF15" s="20">
        <v>283</v>
      </c>
      <c r="KG15" s="20">
        <v>116</v>
      </c>
      <c r="KH15" s="20">
        <v>36</v>
      </c>
      <c r="KI15" s="20">
        <v>104</v>
      </c>
      <c r="KJ15" s="20">
        <v>842</v>
      </c>
      <c r="KK15" s="20">
        <v>1303</v>
      </c>
      <c r="KL15" s="20">
        <v>1406</v>
      </c>
      <c r="KM15" s="20">
        <v>1188</v>
      </c>
      <c r="KN15" s="20">
        <v>985</v>
      </c>
      <c r="KO15" s="20">
        <v>113</v>
      </c>
      <c r="KP15" s="20">
        <v>59</v>
      </c>
      <c r="KQ15" s="20">
        <v>2</v>
      </c>
      <c r="KR15" s="20">
        <v>4</v>
      </c>
      <c r="KS15" s="20">
        <v>1</v>
      </c>
      <c r="KT15" s="20">
        <v>2</v>
      </c>
      <c r="KU15" s="20">
        <v>354</v>
      </c>
      <c r="KV15" s="20">
        <v>1063</v>
      </c>
      <c r="KW15" s="20">
        <v>1210</v>
      </c>
      <c r="KX15" s="20">
        <v>1592</v>
      </c>
      <c r="KY15" s="20">
        <v>1093</v>
      </c>
      <c r="KZ15" s="20">
        <v>977</v>
      </c>
      <c r="LA15" s="20">
        <v>542</v>
      </c>
      <c r="LB15" s="20">
        <v>27</v>
      </c>
      <c r="LC15" s="20">
        <v>534</v>
      </c>
      <c r="LD15" s="20">
        <v>610</v>
      </c>
      <c r="LE15" s="20">
        <v>357</v>
      </c>
      <c r="LF15" s="20">
        <v>780</v>
      </c>
      <c r="LG15" s="20">
        <v>872</v>
      </c>
      <c r="LH15" s="20">
        <v>818</v>
      </c>
      <c r="LI15" s="20">
        <v>859</v>
      </c>
      <c r="LJ15" s="20">
        <v>936</v>
      </c>
      <c r="LK15" s="20">
        <v>635</v>
      </c>
      <c r="LL15" s="20">
        <v>662</v>
      </c>
      <c r="LM15" s="20">
        <v>495</v>
      </c>
      <c r="LN15" s="20">
        <v>229</v>
      </c>
      <c r="LO15" s="20">
        <v>280</v>
      </c>
      <c r="LP15" s="20">
        <v>471</v>
      </c>
      <c r="LQ15" s="20">
        <v>284</v>
      </c>
      <c r="LR15" s="20">
        <v>607</v>
      </c>
      <c r="LS15" s="20">
        <v>475</v>
      </c>
      <c r="LT15" s="20">
        <v>610</v>
      </c>
      <c r="LU15" s="20">
        <v>456</v>
      </c>
      <c r="LV15" s="20">
        <v>766</v>
      </c>
      <c r="LW15" s="20">
        <v>622</v>
      </c>
      <c r="LX15" s="20">
        <v>552</v>
      </c>
      <c r="LY15" s="20">
        <v>640</v>
      </c>
      <c r="LZ15" s="20">
        <v>177</v>
      </c>
      <c r="MA15" s="20">
        <v>228</v>
      </c>
      <c r="MB15" s="20">
        <v>547</v>
      </c>
      <c r="MC15" s="20">
        <v>503</v>
      </c>
      <c r="MD15" s="20">
        <v>335</v>
      </c>
      <c r="ME15" s="20">
        <v>494</v>
      </c>
      <c r="MF15" s="20">
        <v>569</v>
      </c>
      <c r="MG15" s="20">
        <v>714</v>
      </c>
      <c r="MH15" s="20">
        <v>954</v>
      </c>
      <c r="MI15" s="20">
        <v>627</v>
      </c>
      <c r="MJ15" s="20">
        <v>707</v>
      </c>
      <c r="MK15" s="20">
        <v>650</v>
      </c>
      <c r="ML15" s="20">
        <v>341</v>
      </c>
      <c r="MM15" s="18"/>
    </row>
    <row r="16" spans="1:351">
      <c r="A16" s="69">
        <v>10304</v>
      </c>
      <c r="B16" s="8" t="s">
        <v>67</v>
      </c>
      <c r="C16" s="8">
        <v>0</v>
      </c>
      <c r="D16" s="8">
        <v>7</v>
      </c>
      <c r="E16" s="8">
        <v>31</v>
      </c>
      <c r="F16" s="8">
        <v>185</v>
      </c>
      <c r="G16" s="8">
        <v>162</v>
      </c>
      <c r="H16" s="8">
        <v>94</v>
      </c>
      <c r="I16" s="8">
        <v>75</v>
      </c>
      <c r="J16" s="8">
        <v>74</v>
      </c>
      <c r="K16" s="8">
        <v>148</v>
      </c>
      <c r="L16" s="8">
        <v>42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94</v>
      </c>
      <c r="S16" s="8">
        <v>60</v>
      </c>
      <c r="T16" s="8">
        <v>52</v>
      </c>
      <c r="U16" s="8">
        <v>66</v>
      </c>
      <c r="V16" s="8">
        <v>113</v>
      </c>
      <c r="W16" s="8">
        <v>191</v>
      </c>
      <c r="X16" s="8">
        <v>45</v>
      </c>
      <c r="Y16" s="8">
        <v>0</v>
      </c>
      <c r="Z16" s="8">
        <v>0</v>
      </c>
      <c r="AA16" s="8">
        <v>22</v>
      </c>
      <c r="AB16" s="8">
        <v>23</v>
      </c>
      <c r="AC16" s="8">
        <v>21</v>
      </c>
      <c r="AD16" s="8">
        <v>53</v>
      </c>
      <c r="AE16" s="22">
        <v>105</v>
      </c>
      <c r="AF16" s="22">
        <v>83</v>
      </c>
      <c r="AG16" s="22">
        <v>146</v>
      </c>
      <c r="AH16" s="22">
        <v>177</v>
      </c>
      <c r="AI16" s="8">
        <v>174</v>
      </c>
      <c r="AJ16" s="8">
        <v>39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>
        <v>0</v>
      </c>
      <c r="IG16" s="20">
        <v>0</v>
      </c>
      <c r="IH16" s="20">
        <v>0</v>
      </c>
      <c r="II16" s="20">
        <v>0</v>
      </c>
      <c r="IJ16" s="20">
        <v>0</v>
      </c>
      <c r="IK16" s="20">
        <v>0</v>
      </c>
      <c r="IL16" s="20">
        <v>0</v>
      </c>
      <c r="IM16" s="20">
        <v>48</v>
      </c>
      <c r="IN16" s="20">
        <v>69</v>
      </c>
      <c r="IO16" s="20">
        <v>128</v>
      </c>
      <c r="IP16" s="20">
        <v>69</v>
      </c>
      <c r="IQ16" s="20">
        <v>108</v>
      </c>
      <c r="IR16" s="20">
        <v>0</v>
      </c>
      <c r="IS16" s="20">
        <v>0</v>
      </c>
      <c r="IT16" s="20">
        <v>0</v>
      </c>
      <c r="IU16" s="20">
        <v>0</v>
      </c>
      <c r="IV16" s="20">
        <v>0</v>
      </c>
      <c r="IW16" s="20">
        <v>0</v>
      </c>
      <c r="IX16" s="20">
        <v>0</v>
      </c>
      <c r="IY16" s="20">
        <v>90</v>
      </c>
      <c r="IZ16" s="20">
        <v>96</v>
      </c>
      <c r="JA16" s="20">
        <v>124</v>
      </c>
      <c r="JB16" s="20">
        <v>81</v>
      </c>
      <c r="JC16" s="20">
        <v>32</v>
      </c>
      <c r="JD16" s="20">
        <v>0</v>
      </c>
      <c r="JE16" s="20">
        <v>0</v>
      </c>
      <c r="JF16" s="20">
        <v>0</v>
      </c>
      <c r="JG16" s="20">
        <v>0</v>
      </c>
      <c r="JH16" s="20">
        <v>0</v>
      </c>
      <c r="JI16" s="20">
        <v>0</v>
      </c>
      <c r="JJ16" s="20">
        <v>0</v>
      </c>
      <c r="JK16" s="20">
        <v>0</v>
      </c>
      <c r="JL16" s="20">
        <v>0</v>
      </c>
      <c r="JM16" s="20">
        <v>0</v>
      </c>
      <c r="JN16" s="20">
        <v>0</v>
      </c>
      <c r="JO16" s="20">
        <v>0</v>
      </c>
      <c r="JP16" s="20">
        <v>0</v>
      </c>
      <c r="JQ16" s="20">
        <v>0</v>
      </c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>
        <v>0</v>
      </c>
      <c r="MJ16" s="20">
        <v>0</v>
      </c>
      <c r="MK16" s="20">
        <v>0</v>
      </c>
      <c r="ML16" s="20">
        <v>0</v>
      </c>
      <c r="MM16" s="18"/>
    </row>
    <row r="17" spans="1:351" ht="17">
      <c r="A17" s="69" t="s">
        <v>43</v>
      </c>
      <c r="B17" s="8" t="s">
        <v>13</v>
      </c>
      <c r="C17" s="8">
        <v>0</v>
      </c>
      <c r="D17" s="8">
        <v>0</v>
      </c>
      <c r="E17" s="8">
        <v>657</v>
      </c>
      <c r="F17" s="8">
        <v>4282</v>
      </c>
      <c r="G17" s="8">
        <v>18538</v>
      </c>
      <c r="H17" s="8">
        <v>15586</v>
      </c>
      <c r="I17" s="8">
        <v>27047</v>
      </c>
      <c r="J17" s="8">
        <v>38479</v>
      </c>
      <c r="K17" s="8">
        <v>15895</v>
      </c>
      <c r="L17" s="8">
        <v>6885</v>
      </c>
      <c r="M17" s="8">
        <v>788</v>
      </c>
      <c r="N17" s="8">
        <v>391</v>
      </c>
      <c r="O17" s="8">
        <v>0</v>
      </c>
      <c r="P17" s="8">
        <v>0</v>
      </c>
      <c r="Q17" s="8">
        <v>797</v>
      </c>
      <c r="R17" s="8">
        <v>3987</v>
      </c>
      <c r="S17" s="8">
        <v>21092</v>
      </c>
      <c r="T17" s="8">
        <v>13147</v>
      </c>
      <c r="U17" s="8">
        <v>24815</v>
      </c>
      <c r="V17" s="8">
        <v>38832</v>
      </c>
      <c r="W17" s="8">
        <v>16704</v>
      </c>
      <c r="X17" s="8">
        <v>6836</v>
      </c>
      <c r="Y17" s="8">
        <v>302</v>
      </c>
      <c r="Z17" s="8">
        <v>244</v>
      </c>
      <c r="AA17" s="8">
        <v>0</v>
      </c>
      <c r="AB17" s="8">
        <v>156</v>
      </c>
      <c r="AC17" s="8">
        <v>174</v>
      </c>
      <c r="AD17" s="8">
        <v>4590</v>
      </c>
      <c r="AE17" s="22">
        <v>19290</v>
      </c>
      <c r="AF17" s="22">
        <v>16378</v>
      </c>
      <c r="AG17" s="22">
        <v>23633</v>
      </c>
      <c r="AH17" s="22">
        <v>40012</v>
      </c>
      <c r="AI17" s="8">
        <v>17213</v>
      </c>
      <c r="AJ17" s="8">
        <v>6960</v>
      </c>
      <c r="AK17" s="8">
        <v>771</v>
      </c>
      <c r="AL17" s="8">
        <v>154</v>
      </c>
      <c r="AM17" s="8">
        <v>0</v>
      </c>
      <c r="AN17" s="8">
        <v>191</v>
      </c>
      <c r="AO17" s="8">
        <v>324</v>
      </c>
      <c r="AP17" s="8">
        <v>3917</v>
      </c>
      <c r="AQ17" s="8">
        <v>20728</v>
      </c>
      <c r="AR17" s="8">
        <v>17190</v>
      </c>
      <c r="AS17" s="8">
        <v>27522</v>
      </c>
      <c r="AT17" s="8">
        <v>43228</v>
      </c>
      <c r="AU17" s="8">
        <v>19461</v>
      </c>
      <c r="AV17" s="8">
        <v>6838</v>
      </c>
      <c r="AW17" s="8">
        <v>936</v>
      </c>
      <c r="AX17" s="8">
        <v>159</v>
      </c>
      <c r="AY17" s="8">
        <v>0</v>
      </c>
      <c r="AZ17" s="8">
        <v>0</v>
      </c>
      <c r="BA17" s="8">
        <v>651</v>
      </c>
      <c r="BB17" s="8">
        <v>6160</v>
      </c>
      <c r="BC17" s="8">
        <v>17329</v>
      </c>
      <c r="BD17" s="8">
        <v>22551</v>
      </c>
      <c r="BE17" s="8">
        <v>29458</v>
      </c>
      <c r="BF17" s="8">
        <v>48090</v>
      </c>
      <c r="BG17" s="8">
        <v>20778</v>
      </c>
      <c r="BH17" s="8">
        <v>4438</v>
      </c>
      <c r="BI17" s="8">
        <v>2510</v>
      </c>
      <c r="BJ17" s="8">
        <v>127</v>
      </c>
      <c r="BK17" s="8">
        <v>0</v>
      </c>
      <c r="BL17" s="8">
        <v>0</v>
      </c>
      <c r="BM17" s="8">
        <v>843</v>
      </c>
      <c r="BN17" s="8">
        <v>8788</v>
      </c>
      <c r="BO17" s="8">
        <v>20051</v>
      </c>
      <c r="BP17" s="8">
        <v>21693</v>
      </c>
      <c r="BQ17" s="8">
        <v>33786</v>
      </c>
      <c r="BR17" s="8">
        <v>46127</v>
      </c>
      <c r="BS17" s="8">
        <v>19541</v>
      </c>
      <c r="BT17" s="8">
        <v>6753</v>
      </c>
      <c r="BU17" s="8">
        <v>2553</v>
      </c>
      <c r="BV17" s="8">
        <v>114</v>
      </c>
      <c r="BW17" s="8">
        <v>0</v>
      </c>
      <c r="BX17" s="8">
        <v>0</v>
      </c>
      <c r="BY17" s="8">
        <v>1039</v>
      </c>
      <c r="BZ17" s="8">
        <v>4906</v>
      </c>
      <c r="CA17" s="8">
        <v>24444</v>
      </c>
      <c r="CB17" s="8">
        <v>19202</v>
      </c>
      <c r="CC17" s="20">
        <v>32550</v>
      </c>
      <c r="CD17" s="20">
        <v>45735</v>
      </c>
      <c r="CE17" s="20">
        <v>20937</v>
      </c>
      <c r="CF17" s="20">
        <v>6448</v>
      </c>
      <c r="CG17" s="20">
        <v>6062</v>
      </c>
      <c r="CH17" s="20">
        <v>172</v>
      </c>
      <c r="CI17" s="20">
        <v>0</v>
      </c>
      <c r="CJ17" s="20">
        <v>0</v>
      </c>
      <c r="CK17" s="20">
        <v>540</v>
      </c>
      <c r="CL17" s="20">
        <v>6523</v>
      </c>
      <c r="CM17" s="20">
        <v>20988</v>
      </c>
      <c r="CN17" s="20">
        <v>23652</v>
      </c>
      <c r="CO17" s="20">
        <v>29329</v>
      </c>
      <c r="CP17" s="20">
        <v>42199</v>
      </c>
      <c r="CQ17" s="20">
        <v>20502</v>
      </c>
      <c r="CR17" s="20">
        <v>5746</v>
      </c>
      <c r="CS17" s="20">
        <v>2738</v>
      </c>
      <c r="CT17" s="20">
        <f>1414+2372</f>
        <v>3786</v>
      </c>
      <c r="CU17" s="20">
        <v>0</v>
      </c>
      <c r="CV17" s="20">
        <v>0</v>
      </c>
      <c r="CW17" s="20">
        <v>1491</v>
      </c>
      <c r="CX17" s="20">
        <v>6950</v>
      </c>
      <c r="CY17" s="20">
        <v>20586</v>
      </c>
      <c r="CZ17" s="20">
        <v>18999</v>
      </c>
      <c r="DA17" s="20">
        <v>29339</v>
      </c>
      <c r="DB17" s="20">
        <v>42343</v>
      </c>
      <c r="DC17" s="20">
        <v>19530</v>
      </c>
      <c r="DD17" s="20">
        <v>5064</v>
      </c>
      <c r="DE17" s="20">
        <v>2364</v>
      </c>
      <c r="DF17" s="20">
        <v>362</v>
      </c>
      <c r="DG17" s="20">
        <v>0</v>
      </c>
      <c r="DH17" s="20">
        <v>0</v>
      </c>
      <c r="DI17" s="20">
        <v>1821</v>
      </c>
      <c r="DJ17" s="20">
        <v>4151</v>
      </c>
      <c r="DK17" s="20">
        <v>23843</v>
      </c>
      <c r="DL17" s="20">
        <v>16716</v>
      </c>
      <c r="DM17" s="20">
        <v>29418</v>
      </c>
      <c r="DN17" s="20">
        <v>41435</v>
      </c>
      <c r="DO17" s="20">
        <v>20622</v>
      </c>
      <c r="DP17" s="20">
        <v>5938</v>
      </c>
      <c r="DQ17" s="20">
        <v>3762</v>
      </c>
      <c r="DR17" s="20">
        <v>248</v>
      </c>
      <c r="DS17" s="20">
        <v>0</v>
      </c>
      <c r="DT17" s="20">
        <v>0</v>
      </c>
      <c r="DU17" s="20">
        <v>1728</v>
      </c>
      <c r="DV17" s="20">
        <v>5553</v>
      </c>
      <c r="DW17" s="20">
        <v>16425</v>
      </c>
      <c r="DX17" s="20">
        <v>17918</v>
      </c>
      <c r="DY17" s="20">
        <v>25917</v>
      </c>
      <c r="DZ17" s="20">
        <v>37393</v>
      </c>
      <c r="EA17" s="20">
        <v>20797</v>
      </c>
      <c r="EB17" s="20">
        <v>5933</v>
      </c>
      <c r="EC17" s="20">
        <v>4068</v>
      </c>
      <c r="ED17" s="20">
        <v>573</v>
      </c>
      <c r="EE17" s="20">
        <v>450</v>
      </c>
      <c r="EF17" s="20">
        <v>443</v>
      </c>
      <c r="EG17" s="20">
        <v>716</v>
      </c>
      <c r="EH17" s="20">
        <v>7052</v>
      </c>
      <c r="EI17" s="20">
        <v>17769</v>
      </c>
      <c r="EJ17" s="20">
        <v>17108</v>
      </c>
      <c r="EK17" s="20">
        <v>27730</v>
      </c>
      <c r="EL17" s="20">
        <v>40232</v>
      </c>
      <c r="EM17" s="20">
        <v>19089</v>
      </c>
      <c r="EN17" s="20">
        <v>6305</v>
      </c>
      <c r="EO17" s="20">
        <v>4516</v>
      </c>
      <c r="EP17" s="20">
        <v>285</v>
      </c>
      <c r="EQ17" s="20">
        <v>473</v>
      </c>
      <c r="ER17" s="20">
        <v>541</v>
      </c>
      <c r="ES17" s="20">
        <v>897</v>
      </c>
      <c r="ET17" s="20">
        <v>6062</v>
      </c>
      <c r="EU17" s="20">
        <v>23913</v>
      </c>
      <c r="EV17" s="20">
        <v>16611</v>
      </c>
      <c r="EW17" s="20">
        <v>28101</v>
      </c>
      <c r="EX17" s="20">
        <v>40462</v>
      </c>
      <c r="EY17" s="20">
        <v>18951</v>
      </c>
      <c r="EZ17" s="20">
        <v>6217</v>
      </c>
      <c r="FA17" s="20">
        <v>4582</v>
      </c>
      <c r="FB17" s="20">
        <v>295</v>
      </c>
      <c r="FC17" s="20">
        <v>441</v>
      </c>
      <c r="FD17" s="20">
        <v>542</v>
      </c>
      <c r="FE17" s="20">
        <v>764</v>
      </c>
      <c r="FF17" s="20">
        <v>7039</v>
      </c>
      <c r="FG17" s="20">
        <v>21853</v>
      </c>
      <c r="FH17" s="20">
        <v>17951</v>
      </c>
      <c r="FI17" s="20">
        <v>29532</v>
      </c>
      <c r="FJ17" s="20">
        <v>41018</v>
      </c>
      <c r="FK17" s="20">
        <v>21125</v>
      </c>
      <c r="FL17" s="20">
        <v>6721</v>
      </c>
      <c r="FM17" s="20">
        <v>5134</v>
      </c>
      <c r="FN17" s="20">
        <v>264</v>
      </c>
      <c r="FO17" s="20">
        <v>495</v>
      </c>
      <c r="FP17" s="20">
        <v>426</v>
      </c>
      <c r="FQ17" s="20">
        <v>1330</v>
      </c>
      <c r="FR17" s="20">
        <v>7842</v>
      </c>
      <c r="FS17" s="20">
        <v>21187</v>
      </c>
      <c r="FT17" s="20">
        <v>17980</v>
      </c>
      <c r="FU17" s="20">
        <v>26642</v>
      </c>
      <c r="FV17" s="20">
        <v>40308</v>
      </c>
      <c r="FW17" s="20">
        <v>20957</v>
      </c>
      <c r="FX17" s="20">
        <v>7220</v>
      </c>
      <c r="FY17" s="20">
        <v>5776</v>
      </c>
      <c r="FZ17" s="20">
        <v>381</v>
      </c>
      <c r="GA17" s="20">
        <v>438</v>
      </c>
      <c r="GB17" s="20">
        <v>402</v>
      </c>
      <c r="GC17" s="20">
        <v>1066</v>
      </c>
      <c r="GD17" s="20">
        <v>9051</v>
      </c>
      <c r="GE17" s="20">
        <v>18248</v>
      </c>
      <c r="GF17" s="20">
        <v>21134</v>
      </c>
      <c r="GG17" s="20">
        <v>26730</v>
      </c>
      <c r="GH17" s="20">
        <v>39998</v>
      </c>
      <c r="GI17" s="20">
        <v>20034</v>
      </c>
      <c r="GJ17" s="20">
        <v>6525</v>
      </c>
      <c r="GK17" s="20">
        <v>5555</v>
      </c>
      <c r="GL17" s="20">
        <v>283</v>
      </c>
      <c r="GM17" s="20">
        <v>111</v>
      </c>
      <c r="GN17" s="20">
        <v>61</v>
      </c>
      <c r="GO17" s="20">
        <v>1137</v>
      </c>
      <c r="GP17" s="20">
        <v>10612</v>
      </c>
      <c r="GQ17" s="20">
        <v>20403</v>
      </c>
      <c r="GR17" s="20">
        <v>18428</v>
      </c>
      <c r="GS17" s="20">
        <v>24888</v>
      </c>
      <c r="GT17" s="20">
        <v>40694</v>
      </c>
      <c r="GU17" s="20">
        <v>21345</v>
      </c>
      <c r="GV17" s="20">
        <v>6823</v>
      </c>
      <c r="GW17" s="20">
        <v>5943</v>
      </c>
      <c r="GX17" s="20">
        <v>617</v>
      </c>
      <c r="GY17" s="20">
        <v>299</v>
      </c>
      <c r="GZ17" s="20">
        <v>368</v>
      </c>
      <c r="HA17" s="20">
        <v>1203</v>
      </c>
      <c r="HB17" s="20">
        <v>8508</v>
      </c>
      <c r="HC17" s="20">
        <v>20366</v>
      </c>
      <c r="HD17" s="20">
        <v>17341</v>
      </c>
      <c r="HE17" s="20">
        <v>24737</v>
      </c>
      <c r="HF17" s="20">
        <v>36068</v>
      </c>
      <c r="HG17" s="20">
        <v>18961</v>
      </c>
      <c r="HH17" s="20">
        <v>6011</v>
      </c>
      <c r="HI17" s="20">
        <v>6115</v>
      </c>
      <c r="HJ17" s="20">
        <v>443</v>
      </c>
      <c r="HK17" s="20">
        <v>491</v>
      </c>
      <c r="HL17" s="20">
        <v>434</v>
      </c>
      <c r="HM17" s="20">
        <v>1051</v>
      </c>
      <c r="HN17" s="20">
        <v>9992</v>
      </c>
      <c r="HO17" s="20">
        <v>18593</v>
      </c>
      <c r="HP17" s="20">
        <v>20153</v>
      </c>
      <c r="HQ17" s="20">
        <v>24640</v>
      </c>
      <c r="HR17" s="20">
        <v>35077</v>
      </c>
      <c r="HS17" s="20">
        <v>16422</v>
      </c>
      <c r="HT17" s="20">
        <v>5616</v>
      </c>
      <c r="HU17" s="20">
        <v>5745</v>
      </c>
      <c r="HV17" s="20">
        <v>325</v>
      </c>
      <c r="HW17" s="20">
        <v>404</v>
      </c>
      <c r="HX17" s="20">
        <v>347</v>
      </c>
      <c r="HY17" s="20">
        <v>1055</v>
      </c>
      <c r="HZ17" s="20">
        <v>9238</v>
      </c>
      <c r="IA17" s="20">
        <v>18850</v>
      </c>
      <c r="IB17" s="20">
        <v>17292</v>
      </c>
      <c r="IC17" s="20">
        <v>25558</v>
      </c>
      <c r="ID17" s="20">
        <v>33187</v>
      </c>
      <c r="IE17" s="20">
        <v>18152</v>
      </c>
      <c r="IF17" s="20">
        <v>6045</v>
      </c>
      <c r="IG17" s="20">
        <v>6015</v>
      </c>
      <c r="IH17" s="20">
        <v>281</v>
      </c>
      <c r="II17" s="20">
        <v>488</v>
      </c>
      <c r="IJ17" s="20">
        <v>337</v>
      </c>
      <c r="IK17" s="20">
        <v>1163</v>
      </c>
      <c r="IL17" s="20">
        <v>9474</v>
      </c>
      <c r="IM17" s="20">
        <v>20540</v>
      </c>
      <c r="IN17" s="20">
        <v>16545</v>
      </c>
      <c r="IO17" s="20">
        <v>26599</v>
      </c>
      <c r="IP17" s="20">
        <v>34095</v>
      </c>
      <c r="IQ17" s="20">
        <v>19584</v>
      </c>
      <c r="IR17" s="20">
        <v>6902</v>
      </c>
      <c r="IS17" s="20">
        <v>5901</v>
      </c>
      <c r="IT17" s="20">
        <v>389</v>
      </c>
      <c r="IU17" s="20">
        <v>397</v>
      </c>
      <c r="IV17" s="20">
        <v>340</v>
      </c>
      <c r="IW17" s="20">
        <v>3073</v>
      </c>
      <c r="IX17" s="20">
        <v>9841</v>
      </c>
      <c r="IY17" s="20">
        <v>18305</v>
      </c>
      <c r="IZ17" s="20">
        <v>21559</v>
      </c>
      <c r="JA17" s="20">
        <v>25708</v>
      </c>
      <c r="JB17" s="20">
        <v>34763</v>
      </c>
      <c r="JC17" s="20">
        <v>17839</v>
      </c>
      <c r="JD17" s="20">
        <v>6569</v>
      </c>
      <c r="JE17" s="20">
        <v>6307</v>
      </c>
      <c r="JF17" s="20">
        <v>496</v>
      </c>
      <c r="JG17" s="20">
        <v>509</v>
      </c>
      <c r="JH17" s="20">
        <v>381</v>
      </c>
      <c r="JI17" s="20">
        <v>876</v>
      </c>
      <c r="JJ17" s="20">
        <v>12286</v>
      </c>
      <c r="JK17" s="20">
        <v>20109</v>
      </c>
      <c r="JL17" s="20">
        <v>18709</v>
      </c>
      <c r="JM17" s="20">
        <v>24851</v>
      </c>
      <c r="JN17" s="20">
        <v>31132</v>
      </c>
      <c r="JO17" s="20">
        <v>18515</v>
      </c>
      <c r="JP17" s="20">
        <v>6911</v>
      </c>
      <c r="JQ17" s="20">
        <v>6522</v>
      </c>
      <c r="JR17" s="20">
        <v>599</v>
      </c>
      <c r="JS17" s="20">
        <v>711</v>
      </c>
      <c r="JT17" s="20">
        <v>401</v>
      </c>
      <c r="JU17" s="20">
        <v>3080</v>
      </c>
      <c r="JV17" s="20">
        <v>12146</v>
      </c>
      <c r="JW17" s="20">
        <v>17517</v>
      </c>
      <c r="JX17" s="20">
        <v>21412</v>
      </c>
      <c r="JY17" s="20">
        <v>23983</v>
      </c>
      <c r="JZ17" s="20">
        <v>32929</v>
      </c>
      <c r="KA17" s="20">
        <v>18642</v>
      </c>
      <c r="KB17" s="20">
        <v>6877</v>
      </c>
      <c r="KC17" s="20">
        <v>6725</v>
      </c>
      <c r="KD17" s="20">
        <v>506</v>
      </c>
      <c r="KE17" s="20">
        <v>662</v>
      </c>
      <c r="KF17" s="20">
        <v>647</v>
      </c>
      <c r="KG17" s="20">
        <v>334</v>
      </c>
      <c r="KH17" s="20">
        <v>114</v>
      </c>
      <c r="KI17" s="20">
        <v>1950</v>
      </c>
      <c r="KJ17" s="20">
        <v>16097</v>
      </c>
      <c r="KK17" s="20">
        <v>26980</v>
      </c>
      <c r="KL17" s="20">
        <v>36644</v>
      </c>
      <c r="KM17" s="20">
        <v>22663</v>
      </c>
      <c r="KN17" s="20">
        <v>5636</v>
      </c>
      <c r="KO17" s="20">
        <v>355</v>
      </c>
      <c r="KP17" s="20">
        <v>122</v>
      </c>
      <c r="KQ17" s="20">
        <v>93</v>
      </c>
      <c r="KR17" s="20">
        <v>82</v>
      </c>
      <c r="KS17" s="20">
        <v>113</v>
      </c>
      <c r="KT17" s="20">
        <v>50</v>
      </c>
      <c r="KU17" s="20">
        <v>6003</v>
      </c>
      <c r="KV17" s="20">
        <v>18237</v>
      </c>
      <c r="KW17" s="20">
        <v>26805</v>
      </c>
      <c r="KX17" s="20">
        <v>33922</v>
      </c>
      <c r="KY17" s="20">
        <v>22007</v>
      </c>
      <c r="KZ17" s="20">
        <v>8691</v>
      </c>
      <c r="LA17" s="20">
        <v>4537</v>
      </c>
      <c r="LB17" s="20">
        <v>154</v>
      </c>
      <c r="LC17" s="20">
        <v>177</v>
      </c>
      <c r="LD17" s="20">
        <v>92</v>
      </c>
      <c r="LE17" s="20">
        <v>1951</v>
      </c>
      <c r="LF17" s="20">
        <v>9615</v>
      </c>
      <c r="LG17" s="20">
        <v>15090</v>
      </c>
      <c r="LH17" s="20">
        <v>18046</v>
      </c>
      <c r="LI17" s="20">
        <v>21342</v>
      </c>
      <c r="LJ17" s="20">
        <v>26204</v>
      </c>
      <c r="LK17" s="20">
        <v>14227</v>
      </c>
      <c r="LL17" s="20">
        <v>4936</v>
      </c>
      <c r="LM17" s="20">
        <v>4924</v>
      </c>
      <c r="LN17" s="20">
        <v>349</v>
      </c>
      <c r="LO17" s="20">
        <v>187</v>
      </c>
      <c r="LP17" s="20">
        <v>512</v>
      </c>
      <c r="LQ17" s="20">
        <v>2172</v>
      </c>
      <c r="LR17" s="20">
        <v>8486</v>
      </c>
      <c r="LS17" s="20">
        <v>13719</v>
      </c>
      <c r="LT17" s="20">
        <v>15805</v>
      </c>
      <c r="LU17" s="20">
        <v>21390</v>
      </c>
      <c r="LV17" s="20">
        <v>26417</v>
      </c>
      <c r="LW17" s="20">
        <v>14635</v>
      </c>
      <c r="LX17" s="20">
        <v>5181</v>
      </c>
      <c r="LY17" s="20">
        <v>4763</v>
      </c>
      <c r="LZ17" s="20">
        <v>497</v>
      </c>
      <c r="MA17" s="20">
        <v>711</v>
      </c>
      <c r="MB17" s="20">
        <v>318</v>
      </c>
      <c r="MC17" s="20">
        <v>1563</v>
      </c>
      <c r="MD17" s="20">
        <v>9230</v>
      </c>
      <c r="ME17" s="20">
        <v>16982</v>
      </c>
      <c r="MF17" s="20">
        <v>13546</v>
      </c>
      <c r="MG17" s="20">
        <v>19572</v>
      </c>
      <c r="MH17" s="20">
        <v>23670</v>
      </c>
      <c r="MI17" s="20">
        <v>12413</v>
      </c>
      <c r="MJ17" s="20">
        <v>4811</v>
      </c>
      <c r="MK17" s="20">
        <v>5267</v>
      </c>
      <c r="ML17" s="20">
        <v>326</v>
      </c>
      <c r="MM17" s="18"/>
    </row>
    <row r="18" spans="1:351" ht="17">
      <c r="A18" s="69" t="s">
        <v>44</v>
      </c>
      <c r="B18" s="8" t="s">
        <v>14</v>
      </c>
      <c r="C18" s="8">
        <v>0</v>
      </c>
      <c r="D18" s="8">
        <v>0</v>
      </c>
      <c r="E18" s="8">
        <v>61</v>
      </c>
      <c r="F18" s="8">
        <v>176</v>
      </c>
      <c r="G18" s="8">
        <v>5665</v>
      </c>
      <c r="H18" s="8">
        <v>8618</v>
      </c>
      <c r="I18" s="8">
        <v>4937</v>
      </c>
      <c r="J18" s="8">
        <v>6526</v>
      </c>
      <c r="K18" s="8">
        <v>2235</v>
      </c>
      <c r="L18" s="8">
        <v>892</v>
      </c>
      <c r="M18" s="8">
        <v>194</v>
      </c>
      <c r="N18" s="8">
        <v>196</v>
      </c>
      <c r="O18" s="8">
        <v>221</v>
      </c>
      <c r="P18" s="8">
        <v>113</v>
      </c>
      <c r="Q18" s="8">
        <v>125</v>
      </c>
      <c r="R18" s="8">
        <v>822</v>
      </c>
      <c r="S18" s="8">
        <v>4742</v>
      </c>
      <c r="T18" s="8">
        <f>7854-384</f>
        <v>7470</v>
      </c>
      <c r="U18" s="8">
        <v>3847</v>
      </c>
      <c r="V18" s="8">
        <v>4701</v>
      </c>
      <c r="W18" s="8">
        <v>2896</v>
      </c>
      <c r="X18" s="8">
        <v>1249</v>
      </c>
      <c r="Y18" s="8">
        <v>361</v>
      </c>
      <c r="Z18" s="8">
        <v>75</v>
      </c>
      <c r="AA18" s="8">
        <v>10</v>
      </c>
      <c r="AB18" s="8">
        <v>8</v>
      </c>
      <c r="AC18" s="8">
        <v>142</v>
      </c>
      <c r="AD18" s="8">
        <v>350</v>
      </c>
      <c r="AE18" s="22">
        <v>6915</v>
      </c>
      <c r="AF18" s="22">
        <v>6119</v>
      </c>
      <c r="AG18" s="22">
        <v>6149</v>
      </c>
      <c r="AH18" s="22">
        <v>7450</v>
      </c>
      <c r="AI18" s="8">
        <v>2254</v>
      </c>
      <c r="AJ18" s="8">
        <v>1243</v>
      </c>
      <c r="AK18" s="8">
        <v>398</v>
      </c>
      <c r="AL18" s="8">
        <v>123</v>
      </c>
      <c r="AM18" s="8">
        <v>37</v>
      </c>
      <c r="AN18" s="8">
        <v>4</v>
      </c>
      <c r="AO18" s="8">
        <v>170</v>
      </c>
      <c r="AP18" s="8">
        <v>545</v>
      </c>
      <c r="AQ18" s="8">
        <v>4818</v>
      </c>
      <c r="AR18" s="8">
        <v>9825</v>
      </c>
      <c r="AS18" s="8">
        <v>5475</v>
      </c>
      <c r="AT18" s="8">
        <v>8394</v>
      </c>
      <c r="AU18" s="8">
        <v>2024</v>
      </c>
      <c r="AV18" s="8">
        <v>1353</v>
      </c>
      <c r="AW18" s="8">
        <v>433</v>
      </c>
      <c r="AX18" s="8">
        <v>640</v>
      </c>
      <c r="AY18" s="8">
        <v>267</v>
      </c>
      <c r="AZ18" s="8">
        <v>126</v>
      </c>
      <c r="BA18" s="8">
        <v>257</v>
      </c>
      <c r="BB18" s="8">
        <v>997</v>
      </c>
      <c r="BC18" s="8">
        <v>4598</v>
      </c>
      <c r="BD18" s="8">
        <v>6505</v>
      </c>
      <c r="BE18" s="8">
        <v>6272</v>
      </c>
      <c r="BF18" s="8">
        <v>9141</v>
      </c>
      <c r="BG18" s="8">
        <v>3852</v>
      </c>
      <c r="BH18" s="8">
        <v>1193</v>
      </c>
      <c r="BI18" s="8">
        <v>385</v>
      </c>
      <c r="BJ18" s="8">
        <v>90</v>
      </c>
      <c r="BK18" s="8">
        <v>216</v>
      </c>
      <c r="BL18" s="8">
        <v>130</v>
      </c>
      <c r="BM18" s="8">
        <v>138</v>
      </c>
      <c r="BN18" s="8">
        <v>367</v>
      </c>
      <c r="BO18" s="8">
        <v>5676</v>
      </c>
      <c r="BP18" s="8">
        <v>6435</v>
      </c>
      <c r="BQ18" s="8">
        <v>6151</v>
      </c>
      <c r="BR18" s="8">
        <v>9733</v>
      </c>
      <c r="BS18" s="8">
        <v>2833</v>
      </c>
      <c r="BT18" s="8">
        <v>1136</v>
      </c>
      <c r="BU18" s="8">
        <v>918</v>
      </c>
      <c r="BV18" s="8">
        <v>232</v>
      </c>
      <c r="BW18" s="8">
        <v>102</v>
      </c>
      <c r="BX18" s="8">
        <v>52</v>
      </c>
      <c r="BY18" s="8">
        <v>140</v>
      </c>
      <c r="BZ18" s="8">
        <v>1045</v>
      </c>
      <c r="CA18" s="8">
        <v>3914</v>
      </c>
      <c r="CB18" s="8">
        <v>5394</v>
      </c>
      <c r="CC18" s="20">
        <v>6735</v>
      </c>
      <c r="CD18" s="20">
        <v>10714</v>
      </c>
      <c r="CE18" s="20">
        <v>3649</v>
      </c>
      <c r="CF18" s="20">
        <v>788</v>
      </c>
      <c r="CG18" s="20">
        <v>644</v>
      </c>
      <c r="CH18" s="20">
        <v>141</v>
      </c>
      <c r="CI18" s="20">
        <v>63</v>
      </c>
      <c r="CJ18" s="20">
        <v>83</v>
      </c>
      <c r="CK18" s="20">
        <v>109</v>
      </c>
      <c r="CL18" s="20">
        <v>365</v>
      </c>
      <c r="CM18" s="20">
        <v>5116</v>
      </c>
      <c r="CN18" s="20">
        <v>6690</v>
      </c>
      <c r="CO18" s="20">
        <v>7895</v>
      </c>
      <c r="CP18" s="20">
        <v>8812</v>
      </c>
      <c r="CQ18" s="20">
        <v>2731</v>
      </c>
      <c r="CR18" s="20">
        <v>1287</v>
      </c>
      <c r="CS18" s="20">
        <v>998</v>
      </c>
      <c r="CT18" s="20">
        <v>87</v>
      </c>
      <c r="CU18" s="20">
        <v>5</v>
      </c>
      <c r="CV18" s="20">
        <v>6</v>
      </c>
      <c r="CW18" s="20">
        <v>181</v>
      </c>
      <c r="CX18" s="20">
        <v>1139</v>
      </c>
      <c r="CY18" s="20">
        <v>4142</v>
      </c>
      <c r="CZ18" s="20">
        <v>4725</v>
      </c>
      <c r="DA18" s="20">
        <v>6765</v>
      </c>
      <c r="DB18" s="20">
        <v>9771</v>
      </c>
      <c r="DC18" s="20">
        <v>3251</v>
      </c>
      <c r="DD18" s="20">
        <v>1285</v>
      </c>
      <c r="DE18" s="20">
        <v>554</v>
      </c>
      <c r="DF18" s="20">
        <v>92</v>
      </c>
      <c r="DG18" s="20">
        <v>74</v>
      </c>
      <c r="DH18" s="20">
        <v>6</v>
      </c>
      <c r="DI18" s="20">
        <v>77</v>
      </c>
      <c r="DJ18" s="20">
        <v>1133</v>
      </c>
      <c r="DK18" s="20">
        <v>3753</v>
      </c>
      <c r="DL18" s="20">
        <v>5924</v>
      </c>
      <c r="DM18" s="20">
        <v>5671</v>
      </c>
      <c r="DN18" s="20">
        <v>8033</v>
      </c>
      <c r="DO18" s="20">
        <v>2698</v>
      </c>
      <c r="DP18" s="20">
        <v>1016</v>
      </c>
      <c r="DQ18" s="20">
        <v>539</v>
      </c>
      <c r="DR18" s="20">
        <v>266</v>
      </c>
      <c r="DS18" s="20">
        <v>57</v>
      </c>
      <c r="DT18" s="20">
        <v>51</v>
      </c>
      <c r="DU18" s="20">
        <v>123</v>
      </c>
      <c r="DV18" s="20">
        <v>799</v>
      </c>
      <c r="DW18" s="20">
        <v>4342</v>
      </c>
      <c r="DX18" s="20">
        <v>4933</v>
      </c>
      <c r="DY18" s="20">
        <v>5122</v>
      </c>
      <c r="DZ18" s="20">
        <v>6722</v>
      </c>
      <c r="EA18" s="20">
        <v>2788</v>
      </c>
      <c r="EB18" s="20">
        <v>1317</v>
      </c>
      <c r="EC18" s="20">
        <v>670</v>
      </c>
      <c r="ED18" s="20">
        <v>51</v>
      </c>
      <c r="EE18" s="20">
        <v>8</v>
      </c>
      <c r="EF18" s="20">
        <v>14</v>
      </c>
      <c r="EG18" s="20">
        <v>147</v>
      </c>
      <c r="EH18" s="20">
        <v>587</v>
      </c>
      <c r="EI18" s="20">
        <v>2331</v>
      </c>
      <c r="EJ18" s="20">
        <v>3945</v>
      </c>
      <c r="EK18" s="20">
        <v>4905</v>
      </c>
      <c r="EL18" s="20">
        <v>7351</v>
      </c>
      <c r="EM18" s="20">
        <v>2989</v>
      </c>
      <c r="EN18" s="20">
        <v>1276</v>
      </c>
      <c r="EO18" s="20">
        <v>506</v>
      </c>
      <c r="EP18" s="20">
        <v>91</v>
      </c>
      <c r="EQ18" s="20">
        <v>86</v>
      </c>
      <c r="ER18" s="20">
        <v>108</v>
      </c>
      <c r="ES18" s="20">
        <v>52</v>
      </c>
      <c r="ET18" s="20">
        <v>363</v>
      </c>
      <c r="EU18" s="20">
        <v>3469</v>
      </c>
      <c r="EV18" s="20">
        <v>3984</v>
      </c>
      <c r="EW18" s="20">
        <v>6378</v>
      </c>
      <c r="EX18" s="20">
        <v>7842</v>
      </c>
      <c r="EY18" s="20">
        <v>2821</v>
      </c>
      <c r="EZ18" s="20">
        <v>1149</v>
      </c>
      <c r="FA18" s="20">
        <v>989</v>
      </c>
      <c r="FB18" s="20">
        <v>320</v>
      </c>
      <c r="FC18" s="20">
        <v>307</v>
      </c>
      <c r="FD18" s="20">
        <v>0</v>
      </c>
      <c r="FE18" s="20">
        <v>155</v>
      </c>
      <c r="FF18" s="20">
        <v>341</v>
      </c>
      <c r="FG18" s="20">
        <v>2644</v>
      </c>
      <c r="FH18" s="20">
        <v>3146</v>
      </c>
      <c r="FI18" s="20">
        <v>3461</v>
      </c>
      <c r="FJ18" s="20">
        <v>5998</v>
      </c>
      <c r="FK18" s="20">
        <v>2433</v>
      </c>
      <c r="FL18" s="20">
        <v>869</v>
      </c>
      <c r="FM18" s="77">
        <v>693</v>
      </c>
      <c r="FN18" s="77">
        <v>71</v>
      </c>
      <c r="FO18" s="77">
        <v>202</v>
      </c>
      <c r="FP18" s="77">
        <v>0</v>
      </c>
      <c r="FQ18" s="77">
        <v>0</v>
      </c>
      <c r="FR18" s="77">
        <v>416</v>
      </c>
      <c r="FS18" s="77">
        <v>2238</v>
      </c>
      <c r="FT18" s="77">
        <v>3505</v>
      </c>
      <c r="FU18" s="77">
        <v>4786</v>
      </c>
      <c r="FV18" s="77">
        <v>8062</v>
      </c>
      <c r="FW18" s="77">
        <v>3283</v>
      </c>
      <c r="FX18" s="77">
        <v>1164</v>
      </c>
      <c r="FY18" s="77">
        <v>1074</v>
      </c>
      <c r="FZ18" s="77">
        <v>139</v>
      </c>
      <c r="GA18" s="77">
        <v>73</v>
      </c>
      <c r="GB18" s="77">
        <v>62</v>
      </c>
      <c r="GC18" s="77">
        <v>445</v>
      </c>
      <c r="GD18" s="77">
        <v>683</v>
      </c>
      <c r="GE18" s="77">
        <v>1923</v>
      </c>
      <c r="GF18" s="77">
        <v>4205</v>
      </c>
      <c r="GG18" s="77">
        <v>4565</v>
      </c>
      <c r="GH18" s="77">
        <v>6997</v>
      </c>
      <c r="GI18" s="77">
        <v>2491</v>
      </c>
      <c r="GJ18" s="77">
        <v>1399</v>
      </c>
      <c r="GK18" s="77">
        <v>1347</v>
      </c>
      <c r="GL18" s="77">
        <v>115</v>
      </c>
      <c r="GM18" s="77">
        <v>218</v>
      </c>
      <c r="GN18" s="77">
        <v>359</v>
      </c>
      <c r="GO18" s="77">
        <v>249</v>
      </c>
      <c r="GP18" s="77">
        <v>1148</v>
      </c>
      <c r="GQ18" s="77">
        <v>2807</v>
      </c>
      <c r="GR18" s="77">
        <v>3895</v>
      </c>
      <c r="GS18" s="77">
        <v>4941</v>
      </c>
      <c r="GT18" s="77">
        <v>8036</v>
      </c>
      <c r="GU18" s="77">
        <v>3695</v>
      </c>
      <c r="GV18" s="77">
        <v>1692</v>
      </c>
      <c r="GW18" s="77">
        <v>1394</v>
      </c>
      <c r="GX18" s="77">
        <v>228</v>
      </c>
      <c r="GY18" s="77">
        <v>272</v>
      </c>
      <c r="GZ18" s="77">
        <v>200</v>
      </c>
      <c r="HA18" s="77">
        <v>569</v>
      </c>
      <c r="HB18" s="77">
        <v>1357</v>
      </c>
      <c r="HC18" s="77">
        <v>3554</v>
      </c>
      <c r="HD18" s="77">
        <v>3257</v>
      </c>
      <c r="HE18" s="77">
        <v>5609</v>
      </c>
      <c r="HF18" s="77">
        <v>7124</v>
      </c>
      <c r="HG18" s="77">
        <v>3439</v>
      </c>
      <c r="HH18" s="77">
        <v>1512</v>
      </c>
      <c r="HI18" s="77">
        <v>1226</v>
      </c>
      <c r="HJ18" s="77">
        <v>86</v>
      </c>
      <c r="HK18" s="77">
        <v>295</v>
      </c>
      <c r="HL18" s="77">
        <v>285</v>
      </c>
      <c r="HM18" s="77">
        <v>454</v>
      </c>
      <c r="HN18" s="77">
        <v>1260</v>
      </c>
      <c r="HO18" s="77">
        <v>3093</v>
      </c>
      <c r="HP18" s="77">
        <v>3232</v>
      </c>
      <c r="HQ18" s="77">
        <v>5665</v>
      </c>
      <c r="HR18" s="77">
        <v>6060</v>
      </c>
      <c r="HS18" s="77">
        <v>2944</v>
      </c>
      <c r="HT18" s="77">
        <v>1248</v>
      </c>
      <c r="HU18" s="77">
        <v>984</v>
      </c>
      <c r="HV18" s="77">
        <v>52</v>
      </c>
      <c r="HW18" s="77">
        <v>201</v>
      </c>
      <c r="HX18" s="77">
        <v>700</v>
      </c>
      <c r="HY18" s="77">
        <v>253</v>
      </c>
      <c r="HZ18" s="77">
        <v>1127</v>
      </c>
      <c r="IA18" s="77">
        <v>3355</v>
      </c>
      <c r="IB18" s="77">
        <v>3404</v>
      </c>
      <c r="IC18" s="77">
        <v>6038</v>
      </c>
      <c r="ID18" s="77">
        <v>6173</v>
      </c>
      <c r="IE18" s="77">
        <v>3438</v>
      </c>
      <c r="IF18" s="77">
        <v>1979</v>
      </c>
      <c r="IG18" s="77">
        <v>1285</v>
      </c>
      <c r="IH18" s="77">
        <v>190</v>
      </c>
      <c r="II18" s="77">
        <v>119</v>
      </c>
      <c r="IJ18" s="77">
        <v>558</v>
      </c>
      <c r="IK18" s="77">
        <v>825</v>
      </c>
      <c r="IL18" s="77">
        <v>1806</v>
      </c>
      <c r="IM18" s="20">
        <v>3722</v>
      </c>
      <c r="IN18" s="20">
        <v>3343</v>
      </c>
      <c r="IO18" s="20">
        <v>6092</v>
      </c>
      <c r="IP18" s="20">
        <v>6177</v>
      </c>
      <c r="IQ18" s="20">
        <v>3559</v>
      </c>
      <c r="IR18" s="20">
        <v>2587</v>
      </c>
      <c r="IS18" s="20">
        <v>1018</v>
      </c>
      <c r="IT18" s="20">
        <v>178</v>
      </c>
      <c r="IU18" s="20">
        <v>482</v>
      </c>
      <c r="IV18" s="20">
        <v>583</v>
      </c>
      <c r="IW18" s="20">
        <v>953</v>
      </c>
      <c r="IX18" s="20">
        <v>2728</v>
      </c>
      <c r="IY18" s="20">
        <v>3404</v>
      </c>
      <c r="IZ18" s="20">
        <v>4942</v>
      </c>
      <c r="JA18" s="20">
        <v>6268</v>
      </c>
      <c r="JB18" s="20">
        <v>7067</v>
      </c>
      <c r="JC18" s="20">
        <v>4024</v>
      </c>
      <c r="JD18" s="20">
        <v>2570</v>
      </c>
      <c r="JE18" s="20">
        <v>1809</v>
      </c>
      <c r="JF18" s="20">
        <v>398</v>
      </c>
      <c r="JG18" s="20">
        <v>548</v>
      </c>
      <c r="JH18" s="20">
        <v>489</v>
      </c>
      <c r="JI18" s="20">
        <v>944</v>
      </c>
      <c r="JJ18" s="20">
        <v>2635</v>
      </c>
      <c r="JK18" s="20">
        <v>4047</v>
      </c>
      <c r="JL18" s="20">
        <v>4648</v>
      </c>
      <c r="JM18" s="20">
        <v>6184</v>
      </c>
      <c r="JN18" s="20">
        <v>6893</v>
      </c>
      <c r="JO18" s="20">
        <v>4105</v>
      </c>
      <c r="JP18" s="77">
        <v>2671</v>
      </c>
      <c r="JQ18" s="20">
        <v>2215</v>
      </c>
      <c r="JR18" s="20">
        <v>670</v>
      </c>
      <c r="JS18" s="20">
        <v>673</v>
      </c>
      <c r="JT18" s="20">
        <v>676</v>
      </c>
      <c r="JU18" s="20">
        <v>1307</v>
      </c>
      <c r="JV18" s="20">
        <v>2771</v>
      </c>
      <c r="JW18" s="20">
        <v>4383</v>
      </c>
      <c r="JX18" s="20">
        <v>4988</v>
      </c>
      <c r="JY18" s="20">
        <v>6579</v>
      </c>
      <c r="JZ18" s="20">
        <v>7774</v>
      </c>
      <c r="KA18" s="77">
        <v>4494</v>
      </c>
      <c r="KB18" s="20">
        <v>2973</v>
      </c>
      <c r="KC18" s="77">
        <v>2348</v>
      </c>
      <c r="KD18" s="20">
        <v>789</v>
      </c>
      <c r="KE18" s="77">
        <v>925</v>
      </c>
      <c r="KF18" s="20">
        <v>539</v>
      </c>
      <c r="KG18" s="20">
        <v>512</v>
      </c>
      <c r="KH18" s="20">
        <v>193</v>
      </c>
      <c r="KI18" s="20">
        <v>667</v>
      </c>
      <c r="KJ18" s="77">
        <v>4095</v>
      </c>
      <c r="KK18" s="20">
        <v>5970</v>
      </c>
      <c r="KL18" s="20">
        <v>7799</v>
      </c>
      <c r="KM18" s="77">
        <v>5402</v>
      </c>
      <c r="KN18" s="20">
        <v>2715</v>
      </c>
      <c r="KO18" s="77">
        <v>301</v>
      </c>
      <c r="KP18" s="20">
        <v>191</v>
      </c>
      <c r="KQ18" s="77">
        <v>132</v>
      </c>
      <c r="KR18" s="77">
        <v>295</v>
      </c>
      <c r="KS18" s="20">
        <v>531</v>
      </c>
      <c r="KT18" s="20">
        <v>352</v>
      </c>
      <c r="KU18" s="20">
        <v>1954</v>
      </c>
      <c r="KV18" s="77">
        <v>4773</v>
      </c>
      <c r="KW18" s="77">
        <v>6821</v>
      </c>
      <c r="KX18" s="20">
        <v>8053</v>
      </c>
      <c r="KY18" s="77">
        <v>4940</v>
      </c>
      <c r="KZ18" s="20">
        <v>3928</v>
      </c>
      <c r="LA18" s="20">
        <v>1376</v>
      </c>
      <c r="LB18" s="20">
        <v>233</v>
      </c>
      <c r="LC18" s="77">
        <v>465</v>
      </c>
      <c r="LD18" s="20">
        <v>545</v>
      </c>
      <c r="LE18" s="20">
        <v>685</v>
      </c>
      <c r="LF18" s="20">
        <v>3024</v>
      </c>
      <c r="LG18" s="20">
        <v>4125</v>
      </c>
      <c r="LH18" s="20">
        <v>4966</v>
      </c>
      <c r="LI18" s="20">
        <v>6279</v>
      </c>
      <c r="LJ18" s="20">
        <v>6889</v>
      </c>
      <c r="LK18" s="20">
        <v>4618</v>
      </c>
      <c r="LL18" s="20">
        <v>3179</v>
      </c>
      <c r="LM18" s="20">
        <v>2115</v>
      </c>
      <c r="LN18" s="20">
        <v>528</v>
      </c>
      <c r="LO18" s="20">
        <v>340</v>
      </c>
      <c r="LP18" s="20">
        <v>355</v>
      </c>
      <c r="LQ18" s="20">
        <v>971</v>
      </c>
      <c r="LR18" s="20">
        <v>3095</v>
      </c>
      <c r="LS18" s="20">
        <v>3792</v>
      </c>
      <c r="LT18" s="20">
        <v>4620</v>
      </c>
      <c r="LU18" s="20">
        <v>6369</v>
      </c>
      <c r="LV18" s="20">
        <v>7229</v>
      </c>
      <c r="LW18" s="20">
        <v>4078</v>
      </c>
      <c r="LX18" s="20">
        <v>2484</v>
      </c>
      <c r="LY18" s="20">
        <v>1885</v>
      </c>
      <c r="LZ18" s="20">
        <v>538</v>
      </c>
      <c r="MA18" s="20">
        <v>276</v>
      </c>
      <c r="MB18" s="20">
        <v>285</v>
      </c>
      <c r="MC18" s="20">
        <v>1187</v>
      </c>
      <c r="MD18" s="20">
        <v>2318</v>
      </c>
      <c r="ME18" s="20">
        <v>4707</v>
      </c>
      <c r="MF18" s="20">
        <v>4336</v>
      </c>
      <c r="MG18" s="20">
        <v>6321</v>
      </c>
      <c r="MH18" s="20">
        <v>6963</v>
      </c>
      <c r="MI18" s="20">
        <v>4078</v>
      </c>
      <c r="MJ18" s="20">
        <v>2904</v>
      </c>
      <c r="MK18" s="20">
        <v>1838</v>
      </c>
      <c r="ML18" s="20">
        <v>561</v>
      </c>
      <c r="MM18" s="18"/>
    </row>
    <row r="19" spans="1:351" ht="17">
      <c r="A19" s="69" t="s">
        <v>63</v>
      </c>
      <c r="B19" s="8" t="s">
        <v>64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2"/>
      <c r="AF19" s="22"/>
      <c r="AG19" s="22"/>
      <c r="AH19" s="22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96">
        <v>149</v>
      </c>
      <c r="FN19" s="96">
        <v>74</v>
      </c>
      <c r="FO19" s="96">
        <v>23</v>
      </c>
      <c r="FP19" s="96">
        <v>47</v>
      </c>
      <c r="FQ19" s="96">
        <v>9</v>
      </c>
      <c r="FR19" s="96">
        <v>75</v>
      </c>
      <c r="FS19" s="96">
        <v>207</v>
      </c>
      <c r="FT19" s="96">
        <v>41</v>
      </c>
      <c r="FU19" s="96">
        <v>110</v>
      </c>
      <c r="FV19" s="96">
        <v>218</v>
      </c>
      <c r="FW19" s="96">
        <v>137</v>
      </c>
      <c r="FX19" s="96">
        <v>112</v>
      </c>
      <c r="FY19" s="96">
        <v>128</v>
      </c>
      <c r="FZ19" s="96">
        <v>93</v>
      </c>
      <c r="GA19" s="96">
        <v>11</v>
      </c>
      <c r="GB19" s="96">
        <v>192</v>
      </c>
      <c r="GC19" s="96">
        <v>172</v>
      </c>
      <c r="GD19" s="96">
        <v>117</v>
      </c>
      <c r="GE19" s="96">
        <v>161</v>
      </c>
      <c r="GF19" s="96">
        <v>85</v>
      </c>
      <c r="GG19" s="96">
        <v>115</v>
      </c>
      <c r="GH19" s="96">
        <v>147</v>
      </c>
      <c r="GI19" s="96">
        <v>153</v>
      </c>
      <c r="GJ19" s="96">
        <v>112</v>
      </c>
      <c r="GK19" s="96">
        <v>94</v>
      </c>
      <c r="GL19" s="96">
        <v>6</v>
      </c>
      <c r="GM19" s="96">
        <v>74</v>
      </c>
      <c r="GN19" s="96">
        <v>0</v>
      </c>
      <c r="GO19" s="96">
        <v>5</v>
      </c>
      <c r="GP19" s="96">
        <v>87</v>
      </c>
      <c r="GQ19" s="96">
        <v>154</v>
      </c>
      <c r="GR19" s="96">
        <v>226</v>
      </c>
      <c r="GS19" s="96">
        <v>385</v>
      </c>
      <c r="GT19" s="96">
        <v>276</v>
      </c>
      <c r="GU19" s="96">
        <v>452</v>
      </c>
      <c r="GV19" s="96">
        <v>357</v>
      </c>
      <c r="GW19" s="96">
        <v>357</v>
      </c>
      <c r="GX19" s="96">
        <v>284</v>
      </c>
      <c r="GY19" s="96">
        <v>1624</v>
      </c>
      <c r="GZ19" s="96">
        <v>2161</v>
      </c>
      <c r="HA19" s="96">
        <v>2737</v>
      </c>
      <c r="HB19" s="96">
        <v>2699</v>
      </c>
      <c r="HC19" s="96">
        <v>2782</v>
      </c>
      <c r="HD19" s="96">
        <v>2844</v>
      </c>
      <c r="HE19" s="96">
        <v>2546</v>
      </c>
      <c r="HF19" s="96">
        <v>2536</v>
      </c>
      <c r="HG19" s="96">
        <v>2713</v>
      </c>
      <c r="HH19" s="96">
        <v>3063</v>
      </c>
      <c r="HI19" s="96">
        <v>3014</v>
      </c>
      <c r="HJ19" s="96">
        <v>2205</v>
      </c>
      <c r="HK19" s="96">
        <v>2291</v>
      </c>
      <c r="HL19" s="96">
        <v>2376</v>
      </c>
      <c r="HM19" s="96">
        <v>2591</v>
      </c>
      <c r="HN19" s="96">
        <v>2810</v>
      </c>
      <c r="HO19" s="96">
        <v>2874</v>
      </c>
      <c r="HP19" s="96">
        <v>2748</v>
      </c>
      <c r="HQ19" s="96">
        <v>2827</v>
      </c>
      <c r="HR19" s="96">
        <v>2633</v>
      </c>
      <c r="HS19" s="96">
        <v>2741</v>
      </c>
      <c r="HT19" s="96">
        <v>2946</v>
      </c>
      <c r="HU19" s="96">
        <v>2900</v>
      </c>
      <c r="HV19" s="96">
        <v>1970</v>
      </c>
      <c r="HW19" s="96">
        <v>2113</v>
      </c>
      <c r="HX19" s="96">
        <v>2469</v>
      </c>
      <c r="HY19" s="96">
        <v>3077</v>
      </c>
      <c r="HZ19" s="96">
        <v>2863</v>
      </c>
      <c r="IA19" s="96">
        <v>3103</v>
      </c>
      <c r="IB19" s="96">
        <v>3023</v>
      </c>
      <c r="IC19" s="96">
        <v>3038</v>
      </c>
      <c r="ID19" s="96">
        <v>2990</v>
      </c>
      <c r="IE19" s="96">
        <v>3298</v>
      </c>
      <c r="IF19" s="96">
        <v>3375</v>
      </c>
      <c r="IG19" s="96">
        <v>3002</v>
      </c>
      <c r="IH19" s="96">
        <v>1932</v>
      </c>
      <c r="II19" s="96">
        <v>2211</v>
      </c>
      <c r="IJ19" s="96">
        <v>2562</v>
      </c>
      <c r="IK19" s="96">
        <v>3136</v>
      </c>
      <c r="IL19" s="96">
        <v>3039</v>
      </c>
      <c r="IM19" s="96">
        <v>3080</v>
      </c>
      <c r="IN19" s="96">
        <v>3162</v>
      </c>
      <c r="IO19" s="96">
        <v>3143</v>
      </c>
      <c r="IP19" s="96">
        <v>3208</v>
      </c>
      <c r="IQ19" s="96">
        <v>3023</v>
      </c>
      <c r="IR19" s="96">
        <v>3221</v>
      </c>
      <c r="IS19" s="96">
        <v>3107</v>
      </c>
      <c r="IT19" s="96">
        <v>2796</v>
      </c>
      <c r="IU19" s="96">
        <v>2930</v>
      </c>
      <c r="IV19" s="96">
        <v>2796</v>
      </c>
      <c r="IW19" s="96">
        <v>3069</v>
      </c>
      <c r="IX19" s="96">
        <v>2992</v>
      </c>
      <c r="IY19" s="96">
        <v>3091</v>
      </c>
      <c r="IZ19" s="96">
        <v>3079</v>
      </c>
      <c r="JA19" s="96">
        <v>3167</v>
      </c>
      <c r="JB19" s="96">
        <v>3203</v>
      </c>
      <c r="JC19" s="96">
        <v>3078</v>
      </c>
      <c r="JD19" s="96">
        <v>3080</v>
      </c>
      <c r="JE19" s="96">
        <v>2987</v>
      </c>
      <c r="JF19" s="96">
        <v>2496</v>
      </c>
      <c r="JG19" s="96">
        <v>2862</v>
      </c>
      <c r="JH19" s="96">
        <v>2703</v>
      </c>
      <c r="JI19" s="96">
        <v>3198</v>
      </c>
      <c r="JJ19" s="96">
        <v>3168</v>
      </c>
      <c r="JK19" s="96">
        <v>3176</v>
      </c>
      <c r="JL19" s="96">
        <v>3208</v>
      </c>
      <c r="JM19" s="96">
        <v>3448</v>
      </c>
      <c r="JN19" s="96">
        <v>3360</v>
      </c>
      <c r="JO19" s="96">
        <v>3380</v>
      </c>
      <c r="JP19" s="96">
        <v>3415</v>
      </c>
      <c r="JQ19" s="96">
        <v>3254</v>
      </c>
      <c r="JR19" s="96">
        <v>2758</v>
      </c>
      <c r="JS19" s="96">
        <v>2997</v>
      </c>
      <c r="JT19" s="96">
        <v>2948</v>
      </c>
      <c r="JU19" s="96">
        <v>3359</v>
      </c>
      <c r="JV19" s="96">
        <v>3269</v>
      </c>
      <c r="JW19" s="96">
        <v>3322</v>
      </c>
      <c r="JX19" s="96">
        <v>3103</v>
      </c>
      <c r="JY19" s="96">
        <v>3509</v>
      </c>
      <c r="JZ19" s="96">
        <v>3408</v>
      </c>
      <c r="KA19" s="96">
        <v>3191</v>
      </c>
      <c r="KB19" s="96">
        <v>3360</v>
      </c>
      <c r="KC19" s="96">
        <v>3156</v>
      </c>
      <c r="KD19" s="96">
        <v>2947</v>
      </c>
      <c r="KE19" s="96">
        <v>2975</v>
      </c>
      <c r="KF19" s="96">
        <v>3010</v>
      </c>
      <c r="KG19" s="96">
        <v>1637</v>
      </c>
      <c r="KH19" s="96">
        <v>703</v>
      </c>
      <c r="KI19" s="96">
        <v>1449</v>
      </c>
      <c r="KJ19" s="96">
        <v>2061</v>
      </c>
      <c r="KK19" s="96">
        <v>2651</v>
      </c>
      <c r="KL19" s="96">
        <v>2839</v>
      </c>
      <c r="KM19" s="96">
        <v>2853</v>
      </c>
      <c r="KN19" s="96">
        <v>3121</v>
      </c>
      <c r="KO19" s="96">
        <v>2782</v>
      </c>
      <c r="KP19" s="96">
        <v>2352</v>
      </c>
      <c r="KQ19" s="96">
        <v>2332</v>
      </c>
      <c r="KR19" s="96">
        <v>2388</v>
      </c>
      <c r="KS19" s="96">
        <v>2848</v>
      </c>
      <c r="KT19" s="96">
        <v>2776</v>
      </c>
      <c r="KU19" s="96">
        <v>2972</v>
      </c>
      <c r="KV19" s="96">
        <v>2731</v>
      </c>
      <c r="KW19" s="96">
        <v>3087</v>
      </c>
      <c r="KX19" s="96">
        <v>2971</v>
      </c>
      <c r="KY19" s="96">
        <v>3048</v>
      </c>
      <c r="KZ19" s="96">
        <v>3072</v>
      </c>
      <c r="LA19" s="96">
        <v>2943</v>
      </c>
      <c r="LB19" s="96">
        <v>3006</v>
      </c>
      <c r="LC19" s="96">
        <v>2977</v>
      </c>
      <c r="LD19" s="96">
        <v>2726</v>
      </c>
      <c r="LE19" s="96">
        <v>1372</v>
      </c>
      <c r="LF19" s="96">
        <v>2946</v>
      </c>
      <c r="LG19" s="96">
        <v>3228</v>
      </c>
      <c r="LH19" s="96">
        <v>3071</v>
      </c>
      <c r="LI19" s="96">
        <v>2916</v>
      </c>
      <c r="LJ19" s="96">
        <v>3016</v>
      </c>
      <c r="LK19" s="96">
        <v>3020</v>
      </c>
      <c r="LL19" s="96">
        <v>3213</v>
      </c>
      <c r="LM19" s="96">
        <v>2996</v>
      </c>
      <c r="LN19" s="96">
        <v>3080</v>
      </c>
      <c r="LO19" s="96">
        <v>3007</v>
      </c>
      <c r="LP19" s="96">
        <v>2786</v>
      </c>
      <c r="LQ19" s="96">
        <v>3026</v>
      </c>
      <c r="LR19" s="96">
        <v>3914</v>
      </c>
      <c r="LS19" s="96">
        <v>4856</v>
      </c>
      <c r="LT19" s="96">
        <v>3480</v>
      </c>
      <c r="LU19" s="96">
        <v>3309</v>
      </c>
      <c r="LV19" s="96">
        <v>3227</v>
      </c>
      <c r="LW19" s="96">
        <v>3050</v>
      </c>
      <c r="LX19" s="96">
        <v>3280</v>
      </c>
      <c r="LY19" s="96">
        <v>3124</v>
      </c>
      <c r="LZ19" s="96">
        <v>2968</v>
      </c>
      <c r="MA19" s="96">
        <v>3124</v>
      </c>
      <c r="MB19" s="96">
        <v>2956</v>
      </c>
      <c r="MC19" s="96">
        <v>3398</v>
      </c>
      <c r="MD19" s="96">
        <v>3328</v>
      </c>
      <c r="ME19" s="96">
        <v>3517</v>
      </c>
      <c r="MF19" s="96">
        <v>3482</v>
      </c>
      <c r="MG19" s="96">
        <v>3491</v>
      </c>
      <c r="MH19" s="96">
        <v>3471</v>
      </c>
      <c r="MI19" s="96">
        <v>3391</v>
      </c>
      <c r="MJ19" s="96">
        <v>3485</v>
      </c>
      <c r="MK19" s="96">
        <v>3336</v>
      </c>
      <c r="ML19" s="96">
        <v>2779</v>
      </c>
      <c r="MM19" s="18"/>
    </row>
    <row r="20" spans="1:351">
      <c r="A20" s="69">
        <v>10305</v>
      </c>
      <c r="B20" s="8" t="s">
        <v>66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22"/>
      <c r="AF20" s="22"/>
      <c r="AG20" s="22"/>
      <c r="AH20" s="22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78">
        <v>0</v>
      </c>
      <c r="IG20" s="78">
        <v>444</v>
      </c>
      <c r="IH20" s="78">
        <v>248</v>
      </c>
      <c r="II20" s="78">
        <v>186</v>
      </c>
      <c r="IJ20" s="78">
        <v>248</v>
      </c>
      <c r="IK20" s="78">
        <v>236</v>
      </c>
      <c r="IL20" s="78">
        <v>239</v>
      </c>
      <c r="IM20" s="78">
        <v>437</v>
      </c>
      <c r="IN20" s="78">
        <v>340</v>
      </c>
      <c r="IO20" s="78">
        <v>934</v>
      </c>
      <c r="IP20" s="78">
        <v>788</v>
      </c>
      <c r="IQ20" s="78">
        <v>608</v>
      </c>
      <c r="IR20" s="78">
        <v>348</v>
      </c>
      <c r="IS20" s="78">
        <v>187</v>
      </c>
      <c r="IT20" s="78">
        <v>152</v>
      </c>
      <c r="IU20" s="78">
        <v>128</v>
      </c>
      <c r="IV20" s="78">
        <v>29</v>
      </c>
      <c r="IW20" s="78">
        <v>69</v>
      </c>
      <c r="IX20" s="78">
        <v>221</v>
      </c>
      <c r="IY20" s="78">
        <v>578</v>
      </c>
      <c r="IZ20" s="78">
        <v>687</v>
      </c>
      <c r="JA20" s="78">
        <v>618</v>
      </c>
      <c r="JB20" s="78">
        <v>728</v>
      </c>
      <c r="JC20" s="78">
        <v>550</v>
      </c>
      <c r="JD20" s="78">
        <v>387</v>
      </c>
      <c r="JE20" s="78">
        <v>197</v>
      </c>
      <c r="JF20" s="78">
        <v>206</v>
      </c>
      <c r="JG20" s="78">
        <v>72</v>
      </c>
      <c r="JH20" s="78">
        <v>221</v>
      </c>
      <c r="JI20" s="78">
        <v>172</v>
      </c>
      <c r="JJ20" s="78">
        <v>226</v>
      </c>
      <c r="JK20" s="78">
        <v>422</v>
      </c>
      <c r="JL20" s="78">
        <v>866</v>
      </c>
      <c r="JM20" s="78">
        <v>640</v>
      </c>
      <c r="JN20" s="78">
        <v>758</v>
      </c>
      <c r="JO20" s="78">
        <v>417</v>
      </c>
      <c r="JP20" s="78">
        <v>458</v>
      </c>
      <c r="JQ20" s="78">
        <v>305</v>
      </c>
      <c r="JR20" s="78">
        <v>151</v>
      </c>
      <c r="JS20" s="78">
        <v>82</v>
      </c>
      <c r="JT20" s="78">
        <v>99</v>
      </c>
      <c r="JU20" s="78">
        <v>312</v>
      </c>
      <c r="JV20" s="78">
        <v>451</v>
      </c>
      <c r="JW20" s="78">
        <v>640</v>
      </c>
      <c r="JX20" s="78">
        <v>677</v>
      </c>
      <c r="JY20" s="78">
        <v>989</v>
      </c>
      <c r="JZ20" s="78">
        <v>1146</v>
      </c>
      <c r="KA20" s="78">
        <v>619</v>
      </c>
      <c r="KB20" s="78">
        <v>810</v>
      </c>
      <c r="KC20" s="78">
        <v>607</v>
      </c>
      <c r="KD20" s="78">
        <v>534</v>
      </c>
      <c r="KE20" s="78">
        <v>253</v>
      </c>
      <c r="KF20" s="78">
        <v>215</v>
      </c>
      <c r="KG20" s="78">
        <v>97</v>
      </c>
      <c r="KH20" s="78">
        <v>211</v>
      </c>
      <c r="KI20" s="78">
        <v>265</v>
      </c>
      <c r="KJ20" s="78">
        <v>696</v>
      </c>
      <c r="KK20" s="78">
        <v>1098</v>
      </c>
      <c r="KL20" s="78">
        <v>1669</v>
      </c>
      <c r="KM20" s="78">
        <v>967</v>
      </c>
      <c r="KN20" s="78">
        <v>619</v>
      </c>
      <c r="KO20" s="78">
        <v>100</v>
      </c>
      <c r="KP20" s="78">
        <v>110</v>
      </c>
      <c r="KQ20" s="78">
        <v>138</v>
      </c>
      <c r="KR20" s="78">
        <v>204</v>
      </c>
      <c r="KS20" s="78">
        <v>106</v>
      </c>
      <c r="KT20" s="78">
        <v>291</v>
      </c>
      <c r="KU20" s="78">
        <v>357</v>
      </c>
      <c r="KV20" s="78">
        <v>620</v>
      </c>
      <c r="KW20" s="78">
        <v>1209</v>
      </c>
      <c r="KX20" s="78">
        <v>1719</v>
      </c>
      <c r="KY20" s="78">
        <v>1131</v>
      </c>
      <c r="KZ20" s="78">
        <v>947</v>
      </c>
      <c r="LA20" s="78">
        <v>203</v>
      </c>
      <c r="LB20" s="78">
        <v>61</v>
      </c>
      <c r="LC20" s="78">
        <v>83</v>
      </c>
      <c r="LD20" s="78">
        <v>143</v>
      </c>
      <c r="LE20" s="78">
        <v>341</v>
      </c>
      <c r="LF20" s="78">
        <v>510</v>
      </c>
      <c r="LG20" s="78">
        <v>875</v>
      </c>
      <c r="LH20" s="78">
        <v>958</v>
      </c>
      <c r="LI20" s="78">
        <v>1263</v>
      </c>
      <c r="LJ20" s="78">
        <v>1205</v>
      </c>
      <c r="LK20" s="78">
        <v>858</v>
      </c>
      <c r="LL20" s="78">
        <v>701</v>
      </c>
      <c r="LM20" s="78">
        <v>400</v>
      </c>
      <c r="LN20" s="78">
        <v>188</v>
      </c>
      <c r="LO20" s="78">
        <v>146</v>
      </c>
      <c r="LP20" s="78">
        <v>178</v>
      </c>
      <c r="LQ20" s="78">
        <v>288</v>
      </c>
      <c r="LR20" s="78">
        <v>535</v>
      </c>
      <c r="LS20" s="78">
        <v>460</v>
      </c>
      <c r="LT20" s="78">
        <v>464</v>
      </c>
      <c r="LU20" s="78">
        <v>1277</v>
      </c>
      <c r="LV20" s="78">
        <v>1145</v>
      </c>
      <c r="LW20" s="78">
        <v>769</v>
      </c>
      <c r="LX20" s="78">
        <v>593</v>
      </c>
      <c r="LY20" s="78">
        <v>545</v>
      </c>
      <c r="LZ20" s="78">
        <v>205</v>
      </c>
      <c r="MA20" s="78">
        <v>163</v>
      </c>
      <c r="MB20" s="78">
        <v>153</v>
      </c>
      <c r="MC20" s="78">
        <v>220</v>
      </c>
      <c r="MD20" s="78">
        <v>336</v>
      </c>
      <c r="ME20" s="78">
        <v>641</v>
      </c>
      <c r="MF20" s="78">
        <v>445</v>
      </c>
      <c r="MG20" s="78">
        <v>1200</v>
      </c>
      <c r="MH20" s="78">
        <v>1195</v>
      </c>
      <c r="MI20" s="78">
        <v>380</v>
      </c>
      <c r="MJ20" s="78">
        <v>565</v>
      </c>
      <c r="MK20" s="78">
        <v>419</v>
      </c>
      <c r="ML20" s="78">
        <v>191</v>
      </c>
      <c r="MM20" s="18"/>
    </row>
    <row r="21" spans="1:351" ht="17">
      <c r="A21" s="69" t="s">
        <v>45</v>
      </c>
      <c r="B21" s="8" t="s">
        <v>15</v>
      </c>
      <c r="C21" s="8">
        <v>4203</v>
      </c>
      <c r="D21" s="8">
        <v>3928</v>
      </c>
      <c r="E21" s="8">
        <v>4002</v>
      </c>
      <c r="F21" s="8">
        <v>4178</v>
      </c>
      <c r="G21" s="8">
        <v>4254</v>
      </c>
      <c r="H21" s="8">
        <v>3299</v>
      </c>
      <c r="I21" s="8">
        <v>3355</v>
      </c>
      <c r="J21" s="8">
        <v>4138</v>
      </c>
      <c r="K21" s="8">
        <v>4671</v>
      </c>
      <c r="L21" s="8">
        <v>4278</v>
      </c>
      <c r="M21" s="8">
        <v>3477</v>
      </c>
      <c r="N21" s="8">
        <v>1412</v>
      </c>
      <c r="O21" s="8">
        <v>4599</v>
      </c>
      <c r="P21" s="8">
        <v>3747</v>
      </c>
      <c r="Q21" s="8">
        <v>4193</v>
      </c>
      <c r="R21" s="8">
        <v>4725</v>
      </c>
      <c r="S21" s="8">
        <v>4512</v>
      </c>
      <c r="T21" s="8">
        <v>3504</v>
      </c>
      <c r="U21" s="8">
        <v>3880</v>
      </c>
      <c r="V21" s="8">
        <v>4403</v>
      </c>
      <c r="W21" s="8">
        <v>4337</v>
      </c>
      <c r="X21" s="8">
        <v>3724</v>
      </c>
      <c r="Y21" s="8">
        <v>3823</v>
      </c>
      <c r="Z21" s="8">
        <v>1488</v>
      </c>
      <c r="AA21" s="8">
        <v>4242</v>
      </c>
      <c r="AB21" s="8">
        <v>3191</v>
      </c>
      <c r="AC21" s="8">
        <v>3663</v>
      </c>
      <c r="AD21" s="8">
        <v>4127</v>
      </c>
      <c r="AE21" s="22">
        <v>4291</v>
      </c>
      <c r="AF21" s="22">
        <v>3463</v>
      </c>
      <c r="AG21" s="22">
        <v>3630</v>
      </c>
      <c r="AH21" s="22">
        <v>3739</v>
      </c>
      <c r="AI21" s="8">
        <v>4042</v>
      </c>
      <c r="AJ21" s="8">
        <v>4104</v>
      </c>
      <c r="AK21" s="8">
        <v>4042</v>
      </c>
      <c r="AL21" s="8">
        <v>1429</v>
      </c>
      <c r="AM21" s="8">
        <v>4480</v>
      </c>
      <c r="AN21" s="8">
        <v>3225</v>
      </c>
      <c r="AO21" s="8">
        <v>3102</v>
      </c>
      <c r="AP21" s="8">
        <v>3927</v>
      </c>
      <c r="AQ21" s="8">
        <v>3712</v>
      </c>
      <c r="AR21" s="8">
        <v>2863</v>
      </c>
      <c r="AS21" s="8">
        <v>3248</v>
      </c>
      <c r="AT21" s="8">
        <v>3263</v>
      </c>
      <c r="AU21" s="8">
        <v>3419</v>
      </c>
      <c r="AV21" s="8">
        <v>3796</v>
      </c>
      <c r="AW21" s="8">
        <v>3519</v>
      </c>
      <c r="AX21" s="8">
        <v>1268</v>
      </c>
      <c r="AY21" s="8">
        <v>3830</v>
      </c>
      <c r="AZ21" s="8">
        <v>3090</v>
      </c>
      <c r="BA21" s="8">
        <v>3104</v>
      </c>
      <c r="BB21" s="8">
        <v>4012</v>
      </c>
      <c r="BC21" s="8">
        <v>3975</v>
      </c>
      <c r="BD21" s="8">
        <v>2704</v>
      </c>
      <c r="BE21" s="8">
        <v>3707</v>
      </c>
      <c r="BF21" s="8">
        <v>3110</v>
      </c>
      <c r="BG21" s="8">
        <v>3401</v>
      </c>
      <c r="BH21" s="8">
        <v>3510</v>
      </c>
      <c r="BI21" s="8">
        <v>3493</v>
      </c>
      <c r="BJ21" s="8">
        <v>1584</v>
      </c>
      <c r="BK21" s="8">
        <v>3682</v>
      </c>
      <c r="BL21" s="8">
        <v>3147</v>
      </c>
      <c r="BM21" s="8">
        <v>3173</v>
      </c>
      <c r="BN21" s="8">
        <v>3960</v>
      </c>
      <c r="BO21" s="8">
        <v>3871</v>
      </c>
      <c r="BP21" s="8">
        <v>2228</v>
      </c>
      <c r="BQ21" s="8">
        <v>3469</v>
      </c>
      <c r="BR21" s="8">
        <v>3574</v>
      </c>
      <c r="BS21" s="8">
        <v>3361</v>
      </c>
      <c r="BT21" s="8">
        <v>3693</v>
      </c>
      <c r="BU21" s="8">
        <v>4090</v>
      </c>
      <c r="BV21" s="8">
        <v>770</v>
      </c>
      <c r="BW21" s="8">
        <v>3428</v>
      </c>
      <c r="BX21" s="8">
        <v>3257</v>
      </c>
      <c r="BY21" s="8">
        <v>3123</v>
      </c>
      <c r="BZ21" s="8">
        <v>3885</v>
      </c>
      <c r="CA21" s="8">
        <v>2877</v>
      </c>
      <c r="CB21" s="8">
        <v>2491</v>
      </c>
      <c r="CC21" s="20">
        <v>3306</v>
      </c>
      <c r="CD21" s="20">
        <v>3612</v>
      </c>
      <c r="CE21" s="20">
        <v>3312</v>
      </c>
      <c r="CF21" s="20">
        <v>3584</v>
      </c>
      <c r="CG21" s="20">
        <v>3546</v>
      </c>
      <c r="CH21" s="20">
        <v>767</v>
      </c>
      <c r="CI21" s="20">
        <v>3770</v>
      </c>
      <c r="CJ21" s="20">
        <v>2727</v>
      </c>
      <c r="CK21" s="20">
        <v>2386</v>
      </c>
      <c r="CL21" s="20">
        <v>3565</v>
      </c>
      <c r="CM21" s="20">
        <v>3558</v>
      </c>
      <c r="CN21" s="20">
        <v>2020</v>
      </c>
      <c r="CO21" s="20">
        <v>3205</v>
      </c>
      <c r="CP21" s="20">
        <v>3215</v>
      </c>
      <c r="CQ21" s="20">
        <v>3527</v>
      </c>
      <c r="CR21" s="20">
        <v>3189</v>
      </c>
      <c r="CS21" s="20">
        <v>3642</v>
      </c>
      <c r="CT21" s="20">
        <v>781</v>
      </c>
      <c r="CU21" s="20">
        <v>3712</v>
      </c>
      <c r="CV21" s="20">
        <v>2549</v>
      </c>
      <c r="CW21" s="20">
        <v>2389</v>
      </c>
      <c r="CX21" s="20">
        <v>3130</v>
      </c>
      <c r="CY21" s="20">
        <v>3137</v>
      </c>
      <c r="CZ21" s="20">
        <v>1800</v>
      </c>
      <c r="DA21" s="20">
        <v>2731</v>
      </c>
      <c r="DB21" s="20">
        <v>3688</v>
      </c>
      <c r="DC21" s="20">
        <v>3080</v>
      </c>
      <c r="DD21" s="20">
        <v>3461</v>
      </c>
      <c r="DE21" s="20">
        <v>3540</v>
      </c>
      <c r="DF21" s="20">
        <v>1133</v>
      </c>
      <c r="DG21" s="20">
        <v>3111</v>
      </c>
      <c r="DH21" s="20">
        <v>2646</v>
      </c>
      <c r="DI21" s="20">
        <v>2826</v>
      </c>
      <c r="DJ21" s="20">
        <v>3032</v>
      </c>
      <c r="DK21" s="20">
        <v>2820</v>
      </c>
      <c r="DL21" s="20">
        <v>1428</v>
      </c>
      <c r="DM21" s="20">
        <v>3491</v>
      </c>
      <c r="DN21" s="20">
        <v>4392</v>
      </c>
      <c r="DO21" s="20">
        <v>3519</v>
      </c>
      <c r="DP21" s="20">
        <v>3688</v>
      </c>
      <c r="DQ21" s="20">
        <v>3273</v>
      </c>
      <c r="DR21" s="20">
        <v>2260</v>
      </c>
      <c r="DS21" s="20">
        <v>3092</v>
      </c>
      <c r="DT21" s="20">
        <v>2602</v>
      </c>
      <c r="DU21" s="20">
        <v>2702</v>
      </c>
      <c r="DV21" s="20">
        <v>3740</v>
      </c>
      <c r="DW21" s="20">
        <v>3210</v>
      </c>
      <c r="DX21" s="20">
        <v>1997</v>
      </c>
      <c r="DY21" s="20">
        <v>3363</v>
      </c>
      <c r="DZ21" s="20">
        <v>3409</v>
      </c>
      <c r="EA21" s="20">
        <v>3407</v>
      </c>
      <c r="EB21" s="20">
        <v>3517</v>
      </c>
      <c r="EC21" s="20">
        <v>3344</v>
      </c>
      <c r="ED21" s="20">
        <v>2324</v>
      </c>
      <c r="EE21" s="20">
        <v>2850</v>
      </c>
      <c r="EF21" s="20">
        <v>2751</v>
      </c>
      <c r="EG21" s="20">
        <v>2725</v>
      </c>
      <c r="EH21" s="20">
        <v>3579</v>
      </c>
      <c r="EI21" s="20">
        <v>3325</v>
      </c>
      <c r="EJ21" s="20">
        <v>2512</v>
      </c>
      <c r="EK21" s="20">
        <v>3003</v>
      </c>
      <c r="EL21" s="20">
        <v>3264</v>
      </c>
      <c r="EM21" s="20">
        <v>3365</v>
      </c>
      <c r="EN21" s="20">
        <v>3775</v>
      </c>
      <c r="EO21" s="20">
        <v>3230</v>
      </c>
      <c r="EP21" s="20">
        <v>1983</v>
      </c>
      <c r="EQ21" s="20">
        <v>2516</v>
      </c>
      <c r="ER21" s="20">
        <v>3142</v>
      </c>
      <c r="ES21" s="20">
        <v>2473</v>
      </c>
      <c r="ET21" s="20">
        <v>2985</v>
      </c>
      <c r="EU21" s="20">
        <v>2993</v>
      </c>
      <c r="EV21" s="20">
        <v>2312</v>
      </c>
      <c r="EW21" s="20">
        <v>2913</v>
      </c>
      <c r="EX21" s="20">
        <v>2959</v>
      </c>
      <c r="EY21" s="20">
        <v>2856</v>
      </c>
      <c r="EZ21" s="20">
        <v>2823</v>
      </c>
      <c r="FA21" s="20">
        <v>2560</v>
      </c>
      <c r="FB21" s="20">
        <v>2159</v>
      </c>
      <c r="FC21" s="20">
        <v>2351</v>
      </c>
      <c r="FD21" s="20">
        <v>2192</v>
      </c>
      <c r="FE21" s="20">
        <v>2189</v>
      </c>
      <c r="FF21" s="20">
        <v>3180</v>
      </c>
      <c r="FG21" s="20">
        <v>2939</v>
      </c>
      <c r="FH21" s="20">
        <v>2163</v>
      </c>
      <c r="FI21" s="20">
        <v>2998</v>
      </c>
      <c r="FJ21" s="20">
        <v>3033</v>
      </c>
      <c r="FK21" s="20">
        <v>3004</v>
      </c>
      <c r="FL21" s="20">
        <v>2734</v>
      </c>
      <c r="FM21" s="78">
        <v>2633</v>
      </c>
      <c r="FN21" s="78">
        <v>1712</v>
      </c>
      <c r="FO21" s="78">
        <v>2079</v>
      </c>
      <c r="FP21" s="78">
        <v>1712</v>
      </c>
      <c r="FQ21" s="78">
        <v>1775</v>
      </c>
      <c r="FR21" s="78">
        <v>2032</v>
      </c>
      <c r="FS21" s="78">
        <v>2344</v>
      </c>
      <c r="FT21" s="78">
        <v>1641</v>
      </c>
      <c r="FU21" s="78">
        <v>3031</v>
      </c>
      <c r="FV21" s="78">
        <v>3508</v>
      </c>
      <c r="FW21" s="78">
        <v>2435</v>
      </c>
      <c r="FX21" s="78">
        <v>2034</v>
      </c>
      <c r="FY21" s="78">
        <v>1962</v>
      </c>
      <c r="FZ21" s="78">
        <v>1764</v>
      </c>
      <c r="GA21" s="78">
        <v>1888</v>
      </c>
      <c r="GB21" s="78">
        <v>1671</v>
      </c>
      <c r="GC21" s="78">
        <v>2143</v>
      </c>
      <c r="GD21" s="78">
        <v>2588</v>
      </c>
      <c r="GE21" s="78">
        <v>2341</v>
      </c>
      <c r="GF21" s="78">
        <v>1947</v>
      </c>
      <c r="GG21" s="78">
        <v>2982</v>
      </c>
      <c r="GH21" s="78">
        <v>3226</v>
      </c>
      <c r="GI21" s="78">
        <v>2285</v>
      </c>
      <c r="GJ21" s="78">
        <v>2295</v>
      </c>
      <c r="GK21" s="78">
        <v>2237</v>
      </c>
      <c r="GL21" s="78">
        <v>1834</v>
      </c>
      <c r="GM21" s="78">
        <v>1681</v>
      </c>
      <c r="GN21" s="78">
        <v>1557</v>
      </c>
      <c r="GO21" s="78">
        <v>1894</v>
      </c>
      <c r="GP21" s="78">
        <v>3021</v>
      </c>
      <c r="GQ21" s="78">
        <v>3451</v>
      </c>
      <c r="GR21" s="78">
        <v>3269</v>
      </c>
      <c r="GS21" s="78">
        <v>3448</v>
      </c>
      <c r="GT21" s="78">
        <v>3590</v>
      </c>
      <c r="GU21" s="78">
        <v>2996</v>
      </c>
      <c r="GV21" s="78">
        <v>3276</v>
      </c>
      <c r="GW21" s="78">
        <v>2842</v>
      </c>
      <c r="GX21" s="78">
        <v>2079</v>
      </c>
      <c r="GY21" s="78">
        <v>2847</v>
      </c>
      <c r="GZ21" s="78">
        <v>2739</v>
      </c>
      <c r="HA21" s="78">
        <v>3093</v>
      </c>
      <c r="HB21" s="78">
        <v>3020</v>
      </c>
      <c r="HC21" s="78">
        <v>3079</v>
      </c>
      <c r="HD21" s="78">
        <v>2718</v>
      </c>
      <c r="HE21" s="78">
        <v>3060</v>
      </c>
      <c r="HF21" s="78">
        <v>4084</v>
      </c>
      <c r="HG21" s="78">
        <v>3149</v>
      </c>
      <c r="HH21" s="78">
        <v>2735</v>
      </c>
      <c r="HI21" s="78">
        <v>2782</v>
      </c>
      <c r="HJ21" s="78">
        <v>1936</v>
      </c>
      <c r="HK21" s="78">
        <v>2374</v>
      </c>
      <c r="HL21" s="78">
        <v>2483</v>
      </c>
      <c r="HM21" s="78">
        <v>2408</v>
      </c>
      <c r="HN21" s="78">
        <v>3095</v>
      </c>
      <c r="HO21" s="78">
        <v>3028</v>
      </c>
      <c r="HP21" s="78">
        <v>3051</v>
      </c>
      <c r="HQ21" s="78">
        <v>3245</v>
      </c>
      <c r="HR21" s="78">
        <v>3891</v>
      </c>
      <c r="HS21" s="78">
        <v>3134</v>
      </c>
      <c r="HT21" s="78">
        <v>3363</v>
      </c>
      <c r="HU21" s="78">
        <v>1180</v>
      </c>
      <c r="HV21" s="78">
        <v>1829</v>
      </c>
      <c r="HW21" s="78">
        <v>2592</v>
      </c>
      <c r="HX21" s="78">
        <v>2280</v>
      </c>
      <c r="HY21" s="78">
        <v>2731</v>
      </c>
      <c r="HZ21" s="78">
        <v>3261</v>
      </c>
      <c r="IA21" s="78">
        <v>3462</v>
      </c>
      <c r="IB21" s="78">
        <v>2981</v>
      </c>
      <c r="IC21" s="78">
        <v>3082</v>
      </c>
      <c r="ID21" s="78">
        <v>3607</v>
      </c>
      <c r="IE21" s="78">
        <v>2725</v>
      </c>
      <c r="IF21" s="20">
        <v>3206</v>
      </c>
      <c r="IG21" s="20">
        <v>2271</v>
      </c>
      <c r="IH21" s="20">
        <v>2054</v>
      </c>
      <c r="II21" s="20">
        <v>2230</v>
      </c>
      <c r="IJ21" s="20">
        <v>2197</v>
      </c>
      <c r="IK21" s="20">
        <v>2724</v>
      </c>
      <c r="IL21" s="20">
        <f>2836+243</f>
        <v>3079</v>
      </c>
      <c r="IM21" s="20">
        <v>3406</v>
      </c>
      <c r="IN21" s="20">
        <v>2875</v>
      </c>
      <c r="IO21" s="20">
        <v>3633</v>
      </c>
      <c r="IP21" s="20">
        <v>4140</v>
      </c>
      <c r="IQ21" s="20">
        <v>2771</v>
      </c>
      <c r="IR21" s="20">
        <v>2978</v>
      </c>
      <c r="IS21" s="20">
        <v>2227</v>
      </c>
      <c r="IT21" s="20">
        <v>1849</v>
      </c>
      <c r="IU21" s="20">
        <v>1885</v>
      </c>
      <c r="IV21" s="20">
        <v>2087</v>
      </c>
      <c r="IW21" s="20">
        <v>2240</v>
      </c>
      <c r="IX21" s="20">
        <v>2630</v>
      </c>
      <c r="IY21" s="20">
        <v>2643</v>
      </c>
      <c r="IZ21" s="20">
        <v>2761</v>
      </c>
      <c r="JA21" s="20">
        <v>3328</v>
      </c>
      <c r="JB21" s="20">
        <v>3400</v>
      </c>
      <c r="JC21" s="20">
        <v>2497</v>
      </c>
      <c r="JD21" s="20">
        <v>2547</v>
      </c>
      <c r="JE21" s="20">
        <v>2222</v>
      </c>
      <c r="JF21" s="20">
        <v>1987</v>
      </c>
      <c r="JG21" s="20">
        <v>423</v>
      </c>
      <c r="JH21" s="20">
        <v>203</v>
      </c>
      <c r="JI21" s="20">
        <v>137</v>
      </c>
      <c r="JJ21" s="20">
        <v>247</v>
      </c>
      <c r="JK21" s="20">
        <v>521</v>
      </c>
      <c r="JL21" s="20">
        <v>569</v>
      </c>
      <c r="JM21" s="20">
        <v>1019</v>
      </c>
      <c r="JN21" s="20">
        <v>1314</v>
      </c>
      <c r="JO21" s="20">
        <v>594</v>
      </c>
      <c r="JP21" s="20">
        <v>417</v>
      </c>
      <c r="JQ21" s="20">
        <v>189</v>
      </c>
      <c r="JR21" s="20">
        <v>145</v>
      </c>
      <c r="JS21" s="20">
        <v>234</v>
      </c>
      <c r="JT21" s="20">
        <v>153</v>
      </c>
      <c r="JU21" s="20">
        <v>219</v>
      </c>
      <c r="JV21" s="20">
        <v>1933</v>
      </c>
      <c r="JW21" s="20">
        <v>2084</v>
      </c>
      <c r="JX21" s="20">
        <v>1360</v>
      </c>
      <c r="JY21" s="20">
        <v>1922</v>
      </c>
      <c r="JZ21" s="20">
        <v>2501</v>
      </c>
      <c r="KA21" s="20">
        <v>1671</v>
      </c>
      <c r="KB21" s="20">
        <v>1458</v>
      </c>
      <c r="KC21" s="20">
        <v>1379</v>
      </c>
      <c r="KD21" s="20">
        <v>1038</v>
      </c>
      <c r="KE21" s="20">
        <v>1570</v>
      </c>
      <c r="KF21" s="20">
        <v>1543</v>
      </c>
      <c r="KG21" s="20">
        <v>880</v>
      </c>
      <c r="KH21" s="20">
        <v>30</v>
      </c>
      <c r="KI21" s="20">
        <v>73</v>
      </c>
      <c r="KJ21" s="20">
        <v>422</v>
      </c>
      <c r="KK21" s="20">
        <v>1159</v>
      </c>
      <c r="KL21" s="20">
        <v>2170</v>
      </c>
      <c r="KM21" s="20">
        <v>2027</v>
      </c>
      <c r="KN21" s="20">
        <v>1721</v>
      </c>
      <c r="KO21" s="20">
        <v>1456</v>
      </c>
      <c r="KP21" s="20">
        <v>783</v>
      </c>
      <c r="KQ21" s="20">
        <v>1344</v>
      </c>
      <c r="KR21" s="20">
        <v>1386</v>
      </c>
      <c r="KS21" s="20">
        <v>1672</v>
      </c>
      <c r="KT21" s="20">
        <v>1634</v>
      </c>
      <c r="KU21" s="20">
        <v>1777</v>
      </c>
      <c r="KV21" s="20">
        <v>1931</v>
      </c>
      <c r="KW21" s="20">
        <v>2214</v>
      </c>
      <c r="KX21" s="20">
        <v>2986</v>
      </c>
      <c r="KY21" s="20">
        <v>1472</v>
      </c>
      <c r="KZ21" s="20">
        <v>1567</v>
      </c>
      <c r="LA21" s="20">
        <v>1536</v>
      </c>
      <c r="LB21" s="20">
        <v>1025</v>
      </c>
      <c r="LC21" s="20">
        <v>1488</v>
      </c>
      <c r="LD21" s="20">
        <v>1266</v>
      </c>
      <c r="LE21" s="20">
        <v>1884</v>
      </c>
      <c r="LF21" s="20">
        <v>1898</v>
      </c>
      <c r="LG21" s="20">
        <v>1678</v>
      </c>
      <c r="LH21" s="20">
        <v>1435</v>
      </c>
      <c r="LI21" s="20">
        <v>1483</v>
      </c>
      <c r="LJ21" s="20">
        <v>1978</v>
      </c>
      <c r="LK21" s="20">
        <v>1581</v>
      </c>
      <c r="LL21" s="20">
        <v>1519</v>
      </c>
      <c r="LM21" s="20">
        <v>1292</v>
      </c>
      <c r="LN21" s="20">
        <v>957</v>
      </c>
      <c r="LO21" s="20">
        <v>1098</v>
      </c>
      <c r="LP21" s="20">
        <v>1287</v>
      </c>
      <c r="LQ21" s="20">
        <v>1674</v>
      </c>
      <c r="LR21" s="20">
        <v>1671</v>
      </c>
      <c r="LS21" s="20">
        <v>1264</v>
      </c>
      <c r="LT21" s="20">
        <v>1115</v>
      </c>
      <c r="LU21" s="20">
        <v>1327</v>
      </c>
      <c r="LV21" s="20">
        <v>2083</v>
      </c>
      <c r="LW21" s="20">
        <v>1047</v>
      </c>
      <c r="LX21" s="20">
        <v>1341</v>
      </c>
      <c r="LY21" s="20">
        <v>1052</v>
      </c>
      <c r="LZ21" s="20">
        <v>515</v>
      </c>
      <c r="MA21" s="20">
        <v>909</v>
      </c>
      <c r="MB21" s="20">
        <v>1349</v>
      </c>
      <c r="MC21" s="20">
        <v>1438</v>
      </c>
      <c r="MD21" s="20">
        <v>1070</v>
      </c>
      <c r="ME21" s="20">
        <v>1497</v>
      </c>
      <c r="MF21" s="20">
        <v>1000</v>
      </c>
      <c r="MG21" s="20">
        <v>1648</v>
      </c>
      <c r="MH21" s="20">
        <v>1976</v>
      </c>
      <c r="MI21" s="20">
        <v>1025</v>
      </c>
      <c r="MJ21" s="20">
        <v>1544</v>
      </c>
      <c r="MK21" s="20">
        <v>1527</v>
      </c>
      <c r="ML21" s="20">
        <v>815</v>
      </c>
      <c r="MM21" s="18"/>
    </row>
    <row r="22" spans="1:351" ht="17">
      <c r="A22" s="69" t="s">
        <v>46</v>
      </c>
      <c r="B22" s="8" t="s">
        <v>16</v>
      </c>
      <c r="C22" s="8">
        <v>122</v>
      </c>
      <c r="D22" s="8">
        <v>4</v>
      </c>
      <c r="E22" s="8">
        <v>115</v>
      </c>
      <c r="F22" s="8">
        <v>2220</v>
      </c>
      <c r="G22" s="8">
        <v>12621</v>
      </c>
      <c r="H22" s="8">
        <v>15519</v>
      </c>
      <c r="I22" s="8">
        <v>26983</v>
      </c>
      <c r="J22" s="8">
        <v>36066</v>
      </c>
      <c r="K22" s="8">
        <v>12442</v>
      </c>
      <c r="L22" s="8">
        <v>6322</v>
      </c>
      <c r="M22" s="8">
        <v>172</v>
      </c>
      <c r="N22" s="8">
        <v>992</v>
      </c>
      <c r="O22" s="8">
        <v>132</v>
      </c>
      <c r="P22" s="8">
        <v>0</v>
      </c>
      <c r="Q22" s="8">
        <v>382</v>
      </c>
      <c r="R22" s="8">
        <v>2223</v>
      </c>
      <c r="S22" s="8">
        <v>13401</v>
      </c>
      <c r="T22" s="8">
        <v>13127</v>
      </c>
      <c r="U22" s="8">
        <v>24063</v>
      </c>
      <c r="V22" s="8">
        <v>34411</v>
      </c>
      <c r="W22" s="8">
        <v>12735</v>
      </c>
      <c r="X22" s="8">
        <v>4774</v>
      </c>
      <c r="Y22" s="8">
        <v>140</v>
      </c>
      <c r="Z22" s="8">
        <v>149</v>
      </c>
      <c r="AA22" s="8">
        <v>224</v>
      </c>
      <c r="AB22" s="8">
        <v>223</v>
      </c>
      <c r="AC22" s="8">
        <v>19</v>
      </c>
      <c r="AD22" s="8">
        <v>4036</v>
      </c>
      <c r="AE22" s="22">
        <v>13027</v>
      </c>
      <c r="AF22" s="22">
        <v>18798</v>
      </c>
      <c r="AG22" s="22">
        <v>25422</v>
      </c>
      <c r="AH22" s="22">
        <v>38006</v>
      </c>
      <c r="AI22" s="8">
        <v>13353</v>
      </c>
      <c r="AJ22" s="8">
        <v>5133</v>
      </c>
      <c r="AK22" s="8">
        <v>182</v>
      </c>
      <c r="AL22" s="8">
        <v>184</v>
      </c>
      <c r="AM22" s="8">
        <v>580</v>
      </c>
      <c r="AN22" s="8">
        <v>18</v>
      </c>
      <c r="AO22" s="8">
        <v>453</v>
      </c>
      <c r="AP22" s="8">
        <v>3157</v>
      </c>
      <c r="AQ22" s="8">
        <v>12944</v>
      </c>
      <c r="AR22" s="8">
        <v>16938</v>
      </c>
      <c r="AS22" s="8">
        <v>29355</v>
      </c>
      <c r="AT22" s="8">
        <v>37391</v>
      </c>
      <c r="AU22" s="8">
        <v>12822</v>
      </c>
      <c r="AV22" s="8">
        <v>5996</v>
      </c>
      <c r="AW22" s="8">
        <v>5</v>
      </c>
      <c r="AX22" s="8">
        <v>493</v>
      </c>
      <c r="AY22" s="8">
        <v>417</v>
      </c>
      <c r="AZ22" s="8">
        <v>0</v>
      </c>
      <c r="BA22" s="8">
        <v>295</v>
      </c>
      <c r="BB22" s="8">
        <v>4479</v>
      </c>
      <c r="BC22" s="8">
        <v>16147</v>
      </c>
      <c r="BD22" s="8">
        <v>18478</v>
      </c>
      <c r="BE22" s="8">
        <v>28605</v>
      </c>
      <c r="BF22" s="8">
        <v>37857</v>
      </c>
      <c r="BG22" s="8">
        <v>12113</v>
      </c>
      <c r="BH22" s="8">
        <v>3714</v>
      </c>
      <c r="BI22" s="8">
        <v>63</v>
      </c>
      <c r="BJ22" s="8">
        <v>298</v>
      </c>
      <c r="BK22" s="8">
        <v>155</v>
      </c>
      <c r="BL22" s="8">
        <v>2</v>
      </c>
      <c r="BM22" s="8">
        <v>214</v>
      </c>
      <c r="BN22" s="8">
        <v>4289</v>
      </c>
      <c r="BO22" s="8">
        <v>12601</v>
      </c>
      <c r="BP22" s="8">
        <v>17817</v>
      </c>
      <c r="BQ22" s="8">
        <v>31511</v>
      </c>
      <c r="BR22" s="8">
        <v>39130</v>
      </c>
      <c r="BS22" s="8">
        <v>12566</v>
      </c>
      <c r="BT22" s="8">
        <v>6554</v>
      </c>
      <c r="BU22" s="8">
        <v>1051</v>
      </c>
      <c r="BV22" s="8">
        <v>567</v>
      </c>
      <c r="BW22" s="8">
        <v>147</v>
      </c>
      <c r="BX22" s="8">
        <v>10</v>
      </c>
      <c r="BY22" s="8">
        <v>111</v>
      </c>
      <c r="BZ22" s="8">
        <v>4128</v>
      </c>
      <c r="CA22" s="8">
        <v>15409</v>
      </c>
      <c r="CB22" s="8">
        <v>15307</v>
      </c>
      <c r="CC22" s="20">
        <v>32712</v>
      </c>
      <c r="CD22" s="20">
        <v>40830</v>
      </c>
      <c r="CE22" s="20">
        <v>13691</v>
      </c>
      <c r="CF22" s="20">
        <v>5369</v>
      </c>
      <c r="CG22" s="20">
        <v>468</v>
      </c>
      <c r="CH22" s="20">
        <v>703</v>
      </c>
      <c r="CI22" s="20">
        <v>386</v>
      </c>
      <c r="CJ22" s="20">
        <v>56</v>
      </c>
      <c r="CK22" s="20">
        <v>238</v>
      </c>
      <c r="CL22" s="20">
        <v>4878</v>
      </c>
      <c r="CM22" s="20">
        <v>11971</v>
      </c>
      <c r="CN22" s="20">
        <v>18278</v>
      </c>
      <c r="CO22" s="20">
        <v>32153</v>
      </c>
      <c r="CP22" s="20">
        <v>37514</v>
      </c>
      <c r="CQ22" s="20">
        <v>15252</v>
      </c>
      <c r="CR22" s="20">
        <v>5070</v>
      </c>
      <c r="CS22" s="20">
        <v>107</v>
      </c>
      <c r="CT22" s="20">
        <v>156</v>
      </c>
      <c r="CU22" s="20">
        <v>150</v>
      </c>
      <c r="CV22" s="20">
        <v>0</v>
      </c>
      <c r="CW22" s="20">
        <v>1994</v>
      </c>
      <c r="CX22" s="20">
        <v>3844</v>
      </c>
      <c r="CY22" s="20">
        <v>13508</v>
      </c>
      <c r="CZ22" s="20">
        <v>14636</v>
      </c>
      <c r="DA22" s="20">
        <v>28214</v>
      </c>
      <c r="DB22" s="20">
        <v>39205</v>
      </c>
      <c r="DC22" s="20">
        <v>13855</v>
      </c>
      <c r="DD22" s="20">
        <v>5488</v>
      </c>
      <c r="DE22" s="20">
        <v>103</v>
      </c>
      <c r="DF22" s="20">
        <v>124</v>
      </c>
      <c r="DG22" s="20">
        <v>109</v>
      </c>
      <c r="DH22" s="20">
        <v>0</v>
      </c>
      <c r="DI22" s="20">
        <v>422</v>
      </c>
      <c r="DJ22" s="20">
        <v>2587</v>
      </c>
      <c r="DK22" s="20">
        <v>13381</v>
      </c>
      <c r="DL22" s="20">
        <v>14034</v>
      </c>
      <c r="DM22" s="20">
        <v>27817</v>
      </c>
      <c r="DN22" s="20">
        <v>35696</v>
      </c>
      <c r="DO22" s="20">
        <v>13374</v>
      </c>
      <c r="DP22" s="20">
        <v>5306</v>
      </c>
      <c r="DQ22" s="20">
        <v>220</v>
      </c>
      <c r="DR22" s="20">
        <v>8</v>
      </c>
      <c r="DS22" s="20">
        <v>0</v>
      </c>
      <c r="DT22" s="20">
        <v>57</v>
      </c>
      <c r="DU22" s="20">
        <v>52</v>
      </c>
      <c r="DV22" s="20">
        <v>3126</v>
      </c>
      <c r="DW22" s="20">
        <v>9392</v>
      </c>
      <c r="DX22" s="20">
        <v>13041</v>
      </c>
      <c r="DY22" s="20">
        <v>25817</v>
      </c>
      <c r="DZ22" s="20">
        <v>30877</v>
      </c>
      <c r="EA22" s="20">
        <v>12982</v>
      </c>
      <c r="EB22" s="20">
        <v>4417</v>
      </c>
      <c r="EC22" s="20">
        <v>71</v>
      </c>
      <c r="ED22" s="20">
        <v>53</v>
      </c>
      <c r="EE22" s="20">
        <v>25</v>
      </c>
      <c r="EF22" s="20">
        <v>13</v>
      </c>
      <c r="EG22" s="20">
        <v>20</v>
      </c>
      <c r="EH22" s="20">
        <v>2858</v>
      </c>
      <c r="EI22" s="20">
        <v>9297</v>
      </c>
      <c r="EJ22" s="20">
        <v>13593</v>
      </c>
      <c r="EK22" s="20">
        <v>28762</v>
      </c>
      <c r="EL22" s="20">
        <v>33385</v>
      </c>
      <c r="EM22" s="20">
        <v>12690</v>
      </c>
      <c r="EN22" s="20">
        <v>2668</v>
      </c>
      <c r="EO22" s="20">
        <v>197</v>
      </c>
      <c r="EP22" s="20">
        <v>329</v>
      </c>
      <c r="EQ22" s="20">
        <v>95</v>
      </c>
      <c r="ER22" s="20">
        <v>12</v>
      </c>
      <c r="ES22" s="20">
        <v>140</v>
      </c>
      <c r="ET22" s="20">
        <v>2975</v>
      </c>
      <c r="EU22" s="20">
        <v>13502</v>
      </c>
      <c r="EV22" s="20">
        <v>11635</v>
      </c>
      <c r="EW22" s="20">
        <v>29572</v>
      </c>
      <c r="EX22" s="20">
        <v>33482</v>
      </c>
      <c r="EY22" s="20">
        <v>13405</v>
      </c>
      <c r="EZ22" s="20">
        <v>5386</v>
      </c>
      <c r="FA22" s="20">
        <v>92</v>
      </c>
      <c r="FB22" s="20">
        <v>17</v>
      </c>
      <c r="FC22" s="20">
        <v>21</v>
      </c>
      <c r="FD22" s="20">
        <v>4</v>
      </c>
      <c r="FE22" s="20">
        <v>25</v>
      </c>
      <c r="FF22" s="20">
        <v>3246</v>
      </c>
      <c r="FG22" s="20">
        <v>11729</v>
      </c>
      <c r="FH22" s="20">
        <v>15058</v>
      </c>
      <c r="FI22" s="20">
        <v>29480</v>
      </c>
      <c r="FJ22" s="20">
        <v>33132</v>
      </c>
      <c r="FK22" s="20">
        <v>13927</v>
      </c>
      <c r="FL22" s="20">
        <v>4873</v>
      </c>
      <c r="FM22" s="20">
        <v>599</v>
      </c>
      <c r="FN22" s="20">
        <v>453</v>
      </c>
      <c r="FO22" s="20">
        <v>355</v>
      </c>
      <c r="FP22" s="20">
        <v>425</v>
      </c>
      <c r="FQ22" s="20">
        <v>128</v>
      </c>
      <c r="FR22" s="20">
        <v>2670</v>
      </c>
      <c r="FS22" s="20">
        <v>9569</v>
      </c>
      <c r="FT22" s="20">
        <v>13369</v>
      </c>
      <c r="FU22" s="20">
        <v>25438</v>
      </c>
      <c r="FV22" s="20">
        <v>31768</v>
      </c>
      <c r="FW22" s="20">
        <v>11670</v>
      </c>
      <c r="FX22" s="20">
        <v>3946</v>
      </c>
      <c r="FY22" s="20">
        <v>60</v>
      </c>
      <c r="FZ22" s="20">
        <v>356</v>
      </c>
      <c r="GA22" s="20">
        <v>149</v>
      </c>
      <c r="GB22" s="20">
        <v>0</v>
      </c>
      <c r="GC22" s="20">
        <v>40</v>
      </c>
      <c r="GD22" s="20">
        <v>3412</v>
      </c>
      <c r="GE22" s="20">
        <v>9611</v>
      </c>
      <c r="GF22" s="20">
        <v>16994</v>
      </c>
      <c r="GG22" s="20">
        <v>25772</v>
      </c>
      <c r="GH22" s="20">
        <v>30052</v>
      </c>
      <c r="GI22" s="20">
        <v>14069</v>
      </c>
      <c r="GJ22" s="20">
        <v>4538</v>
      </c>
      <c r="GK22" s="20">
        <v>70</v>
      </c>
      <c r="GL22" s="20">
        <v>80</v>
      </c>
      <c r="GM22" s="20">
        <v>43</v>
      </c>
      <c r="GN22" s="20">
        <v>40</v>
      </c>
      <c r="GO22" s="20">
        <v>108</v>
      </c>
      <c r="GP22" s="20">
        <v>3797</v>
      </c>
      <c r="GQ22" s="20">
        <v>10374</v>
      </c>
      <c r="GR22" s="20">
        <v>14164</v>
      </c>
      <c r="GS22" s="20">
        <v>27038</v>
      </c>
      <c r="GT22" s="20">
        <v>32768</v>
      </c>
      <c r="GU22" s="20">
        <v>14336</v>
      </c>
      <c r="GV22" s="20">
        <v>4261</v>
      </c>
      <c r="GW22" s="20">
        <v>149</v>
      </c>
      <c r="GX22" s="20">
        <v>15</v>
      </c>
      <c r="GY22" s="20">
        <v>24</v>
      </c>
      <c r="GZ22" s="20">
        <v>11</v>
      </c>
      <c r="HA22" s="20">
        <v>292</v>
      </c>
      <c r="HB22" s="20">
        <v>2382</v>
      </c>
      <c r="HC22" s="20">
        <v>11907</v>
      </c>
      <c r="HD22" s="20">
        <v>13673</v>
      </c>
      <c r="HE22" s="20">
        <v>27338</v>
      </c>
      <c r="HF22" s="20">
        <v>29733</v>
      </c>
      <c r="HG22" s="20">
        <v>12626</v>
      </c>
      <c r="HH22" s="20">
        <v>3726</v>
      </c>
      <c r="HI22" s="20">
        <v>155</v>
      </c>
      <c r="HJ22" s="20">
        <v>77</v>
      </c>
      <c r="HK22" s="20">
        <v>23</v>
      </c>
      <c r="HL22" s="20">
        <v>4</v>
      </c>
      <c r="HM22" s="20">
        <v>69</v>
      </c>
      <c r="HN22" s="20">
        <f>3040+16</f>
        <v>3056</v>
      </c>
      <c r="HO22" s="20">
        <v>10462</v>
      </c>
      <c r="HP22" s="20">
        <f>14395+89</f>
        <v>14484</v>
      </c>
      <c r="HQ22" s="20">
        <v>27802</v>
      </c>
      <c r="HR22" s="20">
        <v>28557</v>
      </c>
      <c r="HS22" s="20">
        <v>12444</v>
      </c>
      <c r="HT22" s="20">
        <v>3331</v>
      </c>
      <c r="HU22" s="20">
        <v>326</v>
      </c>
      <c r="HV22" s="20">
        <v>90</v>
      </c>
      <c r="HW22" s="20">
        <v>83</v>
      </c>
      <c r="HX22" s="20">
        <v>54</v>
      </c>
      <c r="HY22" s="20">
        <v>137</v>
      </c>
      <c r="HZ22" s="20">
        <v>3276</v>
      </c>
      <c r="IA22" s="20">
        <v>11281</v>
      </c>
      <c r="IB22" s="20">
        <v>14344</v>
      </c>
      <c r="IC22" s="20">
        <v>26655</v>
      </c>
      <c r="ID22" s="20">
        <f>25749+99</f>
        <v>25848</v>
      </c>
      <c r="IE22" s="20">
        <v>12878</v>
      </c>
      <c r="IF22" s="20">
        <v>3272</v>
      </c>
      <c r="IG22" s="20">
        <v>533</v>
      </c>
      <c r="IH22" s="20">
        <v>114</v>
      </c>
      <c r="II22" s="20">
        <v>102</v>
      </c>
      <c r="IJ22" s="20">
        <v>44</v>
      </c>
      <c r="IK22" s="20">
        <v>375</v>
      </c>
      <c r="IL22" s="20">
        <v>1908</v>
      </c>
      <c r="IM22" s="20">
        <v>12689</v>
      </c>
      <c r="IN22" s="20">
        <v>12903</v>
      </c>
      <c r="IO22" s="20">
        <v>26888</v>
      </c>
      <c r="IP22" s="20">
        <v>25816</v>
      </c>
      <c r="IQ22" s="20">
        <v>14042</v>
      </c>
      <c r="IR22" s="20">
        <v>3537</v>
      </c>
      <c r="IS22" s="20">
        <v>590</v>
      </c>
      <c r="IT22" s="20">
        <v>78</v>
      </c>
      <c r="IU22" s="20">
        <f>124+9</f>
        <v>133</v>
      </c>
      <c r="IV22" s="20">
        <v>18</v>
      </c>
      <c r="IW22" s="20">
        <f>125+44</f>
        <v>169</v>
      </c>
      <c r="IX22" s="20">
        <v>4074</v>
      </c>
      <c r="IY22" s="20">
        <v>10416</v>
      </c>
      <c r="IZ22" s="20">
        <v>16751</v>
      </c>
      <c r="JA22" s="20">
        <v>26163</v>
      </c>
      <c r="JB22" s="20">
        <v>27654</v>
      </c>
      <c r="JC22" s="20">
        <v>13086</v>
      </c>
      <c r="JD22" s="20">
        <v>3857</v>
      </c>
      <c r="JE22" s="20">
        <v>557</v>
      </c>
      <c r="JF22" s="20">
        <v>161</v>
      </c>
      <c r="JG22" s="20">
        <v>168</v>
      </c>
      <c r="JH22" s="20">
        <v>39</v>
      </c>
      <c r="JI22" s="20">
        <v>475</v>
      </c>
      <c r="JJ22" s="20">
        <v>4555</v>
      </c>
      <c r="JK22" s="20">
        <v>13203</v>
      </c>
      <c r="JL22" s="20">
        <v>15141</v>
      </c>
      <c r="JM22" s="20">
        <v>25945</v>
      </c>
      <c r="JN22" s="20">
        <v>27682</v>
      </c>
      <c r="JO22" s="20">
        <v>12997</v>
      </c>
      <c r="JP22" s="20">
        <v>4288</v>
      </c>
      <c r="JQ22" s="20">
        <v>749</v>
      </c>
      <c r="JR22" s="20">
        <v>156</v>
      </c>
      <c r="JS22" s="20">
        <v>167</v>
      </c>
      <c r="JT22" s="20">
        <v>73</v>
      </c>
      <c r="JU22" s="20">
        <v>131</v>
      </c>
      <c r="JV22" s="20">
        <v>5375</v>
      </c>
      <c r="JW22" s="20">
        <v>11006</v>
      </c>
      <c r="JX22" s="20">
        <v>17949</v>
      </c>
      <c r="JY22" s="20">
        <v>26495</v>
      </c>
      <c r="JZ22" s="20">
        <v>28893</v>
      </c>
      <c r="KA22" s="20">
        <v>14480</v>
      </c>
      <c r="KB22" s="20">
        <v>4482</v>
      </c>
      <c r="KC22" s="20">
        <v>827</v>
      </c>
      <c r="KD22" s="20">
        <v>145</v>
      </c>
      <c r="KE22" s="20">
        <v>202</v>
      </c>
      <c r="KF22" s="20">
        <v>42</v>
      </c>
      <c r="KG22" s="20">
        <v>31</v>
      </c>
      <c r="KH22" s="20">
        <v>1</v>
      </c>
      <c r="KI22" s="20">
        <v>1008</v>
      </c>
      <c r="KJ22" s="20">
        <v>12337</v>
      </c>
      <c r="KK22" s="20">
        <v>23323</v>
      </c>
      <c r="KL22" s="20">
        <v>29523</v>
      </c>
      <c r="KM22" s="20">
        <v>17494</v>
      </c>
      <c r="KN22" s="20">
        <v>4539</v>
      </c>
      <c r="KO22" s="20">
        <v>59</v>
      </c>
      <c r="KP22" s="20">
        <v>11</v>
      </c>
      <c r="KQ22" s="20">
        <v>33</v>
      </c>
      <c r="KR22" s="20">
        <v>36</v>
      </c>
      <c r="KS22" s="20">
        <v>47</v>
      </c>
      <c r="KT22" s="20">
        <v>65</v>
      </c>
      <c r="KU22" s="20">
        <v>4255</v>
      </c>
      <c r="KV22" s="20">
        <v>15395</v>
      </c>
      <c r="KW22" s="20">
        <v>26279</v>
      </c>
      <c r="KX22" s="20">
        <v>29428</v>
      </c>
      <c r="KY22" s="20">
        <v>18365</v>
      </c>
      <c r="KZ22" s="20">
        <v>6294</v>
      </c>
      <c r="LA22" s="20">
        <v>840</v>
      </c>
      <c r="LB22" s="20">
        <v>180</v>
      </c>
      <c r="LC22" s="20">
        <v>152</v>
      </c>
      <c r="LD22" s="20">
        <v>189</v>
      </c>
      <c r="LE22" s="20">
        <v>441</v>
      </c>
      <c r="LF22" s="20">
        <v>5280</v>
      </c>
      <c r="LG22" s="20">
        <v>11387</v>
      </c>
      <c r="LH22" s="20">
        <v>16602</v>
      </c>
      <c r="LI22" s="20">
        <v>22673</v>
      </c>
      <c r="LJ22" s="20">
        <v>22978</v>
      </c>
      <c r="LK22" s="20">
        <v>11370</v>
      </c>
      <c r="LL22" s="20">
        <v>4165</v>
      </c>
      <c r="LM22" s="20">
        <v>653</v>
      </c>
      <c r="LN22" s="20">
        <v>293</v>
      </c>
      <c r="LO22" s="20">
        <v>279</v>
      </c>
      <c r="LP22" s="20">
        <v>225</v>
      </c>
      <c r="LQ22" s="20">
        <v>190</v>
      </c>
      <c r="LR22" s="20">
        <v>4140</v>
      </c>
      <c r="LS22" s="20">
        <v>9114</v>
      </c>
      <c r="LT22" s="20">
        <v>13464</v>
      </c>
      <c r="LU22" s="20">
        <v>24357</v>
      </c>
      <c r="LV22" s="20">
        <v>26621</v>
      </c>
      <c r="LW22" s="20">
        <v>13509</v>
      </c>
      <c r="LX22" s="20">
        <v>4331</v>
      </c>
      <c r="LY22" s="20">
        <v>1077</v>
      </c>
      <c r="LZ22" s="20">
        <v>219</v>
      </c>
      <c r="MA22" s="20">
        <v>151</v>
      </c>
      <c r="MB22" s="20">
        <v>207</v>
      </c>
      <c r="MC22" s="20">
        <v>850</v>
      </c>
      <c r="MD22" s="20">
        <v>3838</v>
      </c>
      <c r="ME22" s="20">
        <v>11330</v>
      </c>
      <c r="MF22" s="20">
        <v>11807</v>
      </c>
      <c r="MG22" s="20">
        <v>24900</v>
      </c>
      <c r="MH22" s="20">
        <v>23976</v>
      </c>
      <c r="MI22" s="20">
        <v>10421</v>
      </c>
      <c r="MJ22" s="20">
        <v>4014</v>
      </c>
      <c r="MK22" s="20">
        <v>1580</v>
      </c>
      <c r="ML22" s="20">
        <v>829</v>
      </c>
      <c r="MM22" s="18"/>
    </row>
    <row r="23" spans="1:351" ht="17">
      <c r="A23" s="69" t="s">
        <v>47</v>
      </c>
      <c r="B23" s="8" t="s">
        <v>17</v>
      </c>
      <c r="C23" s="8">
        <v>1693</v>
      </c>
      <c r="D23" s="8">
        <v>1136</v>
      </c>
      <c r="E23" s="8">
        <v>3544</v>
      </c>
      <c r="F23" s="8">
        <v>7691</v>
      </c>
      <c r="G23" s="8">
        <v>13554</v>
      </c>
      <c r="H23" s="8">
        <v>16313</v>
      </c>
      <c r="I23" s="8">
        <v>14888</v>
      </c>
      <c r="J23" s="8">
        <v>17381</v>
      </c>
      <c r="K23" s="8">
        <v>10498</v>
      </c>
      <c r="L23" s="8">
        <v>8014</v>
      </c>
      <c r="M23" s="8">
        <v>3014</v>
      </c>
      <c r="N23" s="8">
        <v>2277</v>
      </c>
      <c r="O23" s="8">
        <v>1823</v>
      </c>
      <c r="P23" s="8">
        <v>1304</v>
      </c>
      <c r="Q23" s="8">
        <v>3270</v>
      </c>
      <c r="R23" s="8">
        <v>6088</v>
      </c>
      <c r="S23" s="8">
        <v>13299</v>
      </c>
      <c r="T23" s="8">
        <v>12258</v>
      </c>
      <c r="U23" s="8">
        <v>12690</v>
      </c>
      <c r="V23" s="8">
        <v>16653</v>
      </c>
      <c r="W23" s="8">
        <v>9208</v>
      </c>
      <c r="X23" s="8">
        <v>6086</v>
      </c>
      <c r="Y23" s="8">
        <v>2926</v>
      </c>
      <c r="Z23" s="8">
        <v>2599</v>
      </c>
      <c r="AA23" s="8">
        <v>1954</v>
      </c>
      <c r="AB23" s="8">
        <v>1732</v>
      </c>
      <c r="AC23" s="8">
        <v>3263</v>
      </c>
      <c r="AD23" s="8">
        <v>5279</v>
      </c>
      <c r="AE23" s="22">
        <v>12430</v>
      </c>
      <c r="AF23" s="22">
        <v>12459</v>
      </c>
      <c r="AG23" s="22">
        <v>13081</v>
      </c>
      <c r="AH23" s="22">
        <v>18119</v>
      </c>
      <c r="AI23" s="8">
        <v>9041</v>
      </c>
      <c r="AJ23" s="8">
        <v>5733</v>
      </c>
      <c r="AK23" s="8">
        <v>2777</v>
      </c>
      <c r="AL23" s="8">
        <v>2050</v>
      </c>
      <c r="AM23" s="8">
        <v>1830</v>
      </c>
      <c r="AN23" s="8">
        <v>1345</v>
      </c>
      <c r="AO23" s="8">
        <v>3234</v>
      </c>
      <c r="AP23" s="8">
        <v>5924</v>
      </c>
      <c r="AQ23" s="8">
        <v>11675</v>
      </c>
      <c r="AR23" s="8">
        <v>13238</v>
      </c>
      <c r="AS23" s="8">
        <v>12971</v>
      </c>
      <c r="AT23" s="8">
        <v>17779</v>
      </c>
      <c r="AU23" s="8">
        <v>8924</v>
      </c>
      <c r="AV23" s="8">
        <v>4674</v>
      </c>
      <c r="AW23" s="8">
        <v>2649</v>
      </c>
      <c r="AX23" s="8">
        <v>2546</v>
      </c>
      <c r="AY23" s="8">
        <v>2042</v>
      </c>
      <c r="AZ23" s="8">
        <v>1679</v>
      </c>
      <c r="BA23" s="8">
        <v>3429</v>
      </c>
      <c r="BB23" s="8">
        <v>6065</v>
      </c>
      <c r="BC23" s="8">
        <v>11176</v>
      </c>
      <c r="BD23" s="8">
        <v>12154</v>
      </c>
      <c r="BE23" s="8">
        <v>13489</v>
      </c>
      <c r="BF23" s="8">
        <v>17644</v>
      </c>
      <c r="BG23" s="8">
        <v>9138</v>
      </c>
      <c r="BH23" s="8">
        <v>5939</v>
      </c>
      <c r="BI23" s="8">
        <v>4254</v>
      </c>
      <c r="BJ23" s="8">
        <v>2704</v>
      </c>
      <c r="BK23" s="8">
        <v>2869</v>
      </c>
      <c r="BL23" s="8">
        <v>2980</v>
      </c>
      <c r="BM23" s="8">
        <v>4278</v>
      </c>
      <c r="BN23" s="8">
        <v>7255</v>
      </c>
      <c r="BO23" s="8">
        <v>10706</v>
      </c>
      <c r="BP23" s="8">
        <v>13584</v>
      </c>
      <c r="BQ23" s="8">
        <v>14436</v>
      </c>
      <c r="BR23" s="8">
        <v>18724</v>
      </c>
      <c r="BS23" s="8">
        <v>8507</v>
      </c>
      <c r="BT23" s="8">
        <v>6511</v>
      </c>
      <c r="BU23" s="8">
        <v>4256</v>
      </c>
      <c r="BV23" s="8">
        <v>2257</v>
      </c>
      <c r="BW23" s="8">
        <v>3621</v>
      </c>
      <c r="BX23" s="8">
        <v>2669</v>
      </c>
      <c r="BY23" s="8">
        <v>4690</v>
      </c>
      <c r="BZ23" s="8">
        <v>6985</v>
      </c>
      <c r="CA23" s="8">
        <v>11917</v>
      </c>
      <c r="CB23" s="8">
        <v>12009</v>
      </c>
      <c r="CC23" s="20">
        <v>14576</v>
      </c>
      <c r="CD23" s="20">
        <v>17753</v>
      </c>
      <c r="CE23" s="20">
        <v>11170</v>
      </c>
      <c r="CF23" s="20">
        <v>6724</v>
      </c>
      <c r="CG23" s="20">
        <v>3859</v>
      </c>
      <c r="CH23" s="20">
        <v>2071</v>
      </c>
      <c r="CI23" s="20">
        <v>2739</v>
      </c>
      <c r="CJ23" s="20">
        <v>2039</v>
      </c>
      <c r="CK23" s="20">
        <v>3874</v>
      </c>
      <c r="CL23" s="20">
        <v>6666</v>
      </c>
      <c r="CM23" s="20">
        <v>11701</v>
      </c>
      <c r="CN23" s="20">
        <v>12172</v>
      </c>
      <c r="CO23" s="20">
        <v>13665</v>
      </c>
      <c r="CP23" s="20">
        <v>16631</v>
      </c>
      <c r="CQ23" s="20">
        <v>8807</v>
      </c>
      <c r="CR23" s="20">
        <v>5631</v>
      </c>
      <c r="CS23" s="20">
        <v>4539</v>
      </c>
      <c r="CT23" s="20">
        <v>3052</v>
      </c>
      <c r="CU23" s="20">
        <v>3174</v>
      </c>
      <c r="CV23" s="20">
        <v>2765</v>
      </c>
      <c r="CW23" s="20">
        <v>4673</v>
      </c>
      <c r="CX23" s="20">
        <v>7020</v>
      </c>
      <c r="CY23" s="20">
        <v>9311</v>
      </c>
      <c r="CZ23" s="20">
        <v>10582</v>
      </c>
      <c r="DA23" s="20">
        <v>12255</v>
      </c>
      <c r="DB23" s="20">
        <v>16359</v>
      </c>
      <c r="DC23" s="20">
        <v>9183</v>
      </c>
      <c r="DD23" s="20">
        <v>5227</v>
      </c>
      <c r="DE23" s="20">
        <v>4564</v>
      </c>
      <c r="DF23" s="20">
        <v>3192</v>
      </c>
      <c r="DG23" s="20">
        <v>4291</v>
      </c>
      <c r="DH23" s="20">
        <v>3321</v>
      </c>
      <c r="DI23" s="20">
        <v>5367</v>
      </c>
      <c r="DJ23" s="20">
        <v>8586</v>
      </c>
      <c r="DK23" s="20">
        <v>11589</v>
      </c>
      <c r="DL23" s="20">
        <v>12993</v>
      </c>
      <c r="DM23" s="20">
        <v>14012</v>
      </c>
      <c r="DN23" s="20">
        <v>16671</v>
      </c>
      <c r="DO23" s="20">
        <v>9593</v>
      </c>
      <c r="DP23" s="20">
        <v>7159</v>
      </c>
      <c r="DQ23" s="20">
        <v>5435</v>
      </c>
      <c r="DR23" s="20">
        <v>3571</v>
      </c>
      <c r="DS23" s="20">
        <v>3479</v>
      </c>
      <c r="DT23" s="20">
        <v>2312</v>
      </c>
      <c r="DU23" s="20">
        <v>4919</v>
      </c>
      <c r="DV23" s="20">
        <v>6418</v>
      </c>
      <c r="DW23" s="20">
        <v>16281</v>
      </c>
      <c r="DX23" s="20">
        <v>11315</v>
      </c>
      <c r="DY23" s="20">
        <v>13121</v>
      </c>
      <c r="DZ23" s="20">
        <v>14930</v>
      </c>
      <c r="EA23" s="20">
        <v>9009</v>
      </c>
      <c r="EB23" s="20">
        <v>6592</v>
      </c>
      <c r="EC23" s="20">
        <v>5570</v>
      </c>
      <c r="ED23" s="20">
        <v>3359</v>
      </c>
      <c r="EE23" s="20">
        <v>2970</v>
      </c>
      <c r="EF23" s="20">
        <v>3171</v>
      </c>
      <c r="EG23" s="20">
        <v>5117</v>
      </c>
      <c r="EH23" s="20">
        <v>7137</v>
      </c>
      <c r="EI23" s="20">
        <v>8936</v>
      </c>
      <c r="EJ23" s="20">
        <v>10522</v>
      </c>
      <c r="EK23" s="20">
        <v>12240</v>
      </c>
      <c r="EL23" s="20">
        <v>15275</v>
      </c>
      <c r="EM23" s="20">
        <v>8440</v>
      </c>
      <c r="EN23" s="20">
        <v>6912</v>
      </c>
      <c r="EO23" s="20">
        <f>4946+843</f>
        <v>5789</v>
      </c>
      <c r="EP23" s="20">
        <v>3386</v>
      </c>
      <c r="EQ23" s="20">
        <v>3563</v>
      </c>
      <c r="ER23" s="20">
        <v>2382</v>
      </c>
      <c r="ES23" s="20">
        <v>4835</v>
      </c>
      <c r="ET23" s="20">
        <v>6367</v>
      </c>
      <c r="EU23" s="20">
        <v>11628</v>
      </c>
      <c r="EV23" s="20">
        <v>12043</v>
      </c>
      <c r="EW23" s="20">
        <v>12793</v>
      </c>
      <c r="EX23" s="20">
        <v>15899</v>
      </c>
      <c r="EY23" s="20">
        <v>8883</v>
      </c>
      <c r="EZ23" s="20">
        <v>6899</v>
      </c>
      <c r="FA23" s="20">
        <v>5063</v>
      </c>
      <c r="FB23" s="20">
        <v>3563</v>
      </c>
      <c r="FC23" s="20">
        <v>3895</v>
      </c>
      <c r="FD23" s="20">
        <v>3234</v>
      </c>
      <c r="FE23" s="20">
        <v>5229</v>
      </c>
      <c r="FF23" s="20">
        <v>6243</v>
      </c>
      <c r="FG23" s="20">
        <f>10063+496</f>
        <v>10559</v>
      </c>
      <c r="FH23" s="20">
        <v>11087</v>
      </c>
      <c r="FI23" s="20">
        <v>13447</v>
      </c>
      <c r="FJ23" s="20">
        <v>15151</v>
      </c>
      <c r="FK23" s="20">
        <v>8000</v>
      </c>
      <c r="FL23" s="20">
        <v>4894</v>
      </c>
      <c r="FM23" s="20">
        <v>4090</v>
      </c>
      <c r="FN23" s="20">
        <v>2274</v>
      </c>
      <c r="FO23" s="20">
        <v>2588</v>
      </c>
      <c r="FP23" s="20">
        <v>2536</v>
      </c>
      <c r="FQ23" s="20">
        <v>5178</v>
      </c>
      <c r="FR23" s="20">
        <v>6321</v>
      </c>
      <c r="FS23" s="20">
        <v>9270</v>
      </c>
      <c r="FT23" s="20">
        <v>10356</v>
      </c>
      <c r="FU23" s="20">
        <v>11657</v>
      </c>
      <c r="FV23" s="20">
        <v>15336</v>
      </c>
      <c r="FW23" s="20">
        <v>8125</v>
      </c>
      <c r="FX23" s="20">
        <v>5643</v>
      </c>
      <c r="FY23" s="20">
        <v>4754</v>
      </c>
      <c r="FZ23" s="20">
        <v>2947</v>
      </c>
      <c r="GA23" s="20">
        <v>3083</v>
      </c>
      <c r="GB23" s="20">
        <v>2630</v>
      </c>
      <c r="GC23" s="20">
        <v>4388</v>
      </c>
      <c r="GD23" s="20">
        <v>7725</v>
      </c>
      <c r="GE23" s="20">
        <v>12216</v>
      </c>
      <c r="GF23" s="20">
        <v>11153</v>
      </c>
      <c r="GG23" s="20">
        <v>12264</v>
      </c>
      <c r="GH23" s="20">
        <v>14307</v>
      </c>
      <c r="GI23" s="20">
        <v>8269</v>
      </c>
      <c r="GJ23" s="20">
        <v>5944</v>
      </c>
      <c r="GK23" s="20">
        <v>4904</v>
      </c>
      <c r="GL23" s="20">
        <v>3225</v>
      </c>
      <c r="GM23" s="20">
        <v>3247</v>
      </c>
      <c r="GN23" s="20">
        <v>2665</v>
      </c>
      <c r="GO23" s="20">
        <v>4661</v>
      </c>
      <c r="GP23" s="20">
        <v>6370</v>
      </c>
      <c r="GQ23" s="20">
        <v>8082</v>
      </c>
      <c r="GR23" s="20">
        <v>9604</v>
      </c>
      <c r="GS23" s="20">
        <v>12174</v>
      </c>
      <c r="GT23" s="20">
        <v>13807</v>
      </c>
      <c r="GU23" s="20">
        <v>7906</v>
      </c>
      <c r="GV23" s="20">
        <v>5885</v>
      </c>
      <c r="GW23" s="20">
        <v>5559</v>
      </c>
      <c r="GX23" s="20">
        <v>3012</v>
      </c>
      <c r="GY23" s="20">
        <v>3321</v>
      </c>
      <c r="GZ23" s="20">
        <v>2312</v>
      </c>
      <c r="HA23" s="20">
        <v>4722</v>
      </c>
      <c r="HB23" s="20">
        <v>5109</v>
      </c>
      <c r="HC23" s="20">
        <v>7646</v>
      </c>
      <c r="HD23" s="20">
        <v>8962</v>
      </c>
      <c r="HE23" s="20">
        <v>10130</v>
      </c>
      <c r="HF23" s="20">
        <v>11929</v>
      </c>
      <c r="HG23" s="20">
        <v>7222</v>
      </c>
      <c r="HH23" s="20">
        <v>5735</v>
      </c>
      <c r="HI23" s="20">
        <v>4353</v>
      </c>
      <c r="HJ23" s="20">
        <v>2697</v>
      </c>
      <c r="HK23" s="20">
        <v>2496</v>
      </c>
      <c r="HL23" s="20">
        <v>1973</v>
      </c>
      <c r="HM23" s="20">
        <v>2841</v>
      </c>
      <c r="HN23" s="20">
        <v>4606</v>
      </c>
      <c r="HO23" s="20">
        <v>7698</v>
      </c>
      <c r="HP23" s="20">
        <v>9034</v>
      </c>
      <c r="HQ23" s="20">
        <v>10288</v>
      </c>
      <c r="HR23" s="20">
        <v>11102</v>
      </c>
      <c r="HS23" s="20">
        <v>6648</v>
      </c>
      <c r="HT23" s="20">
        <v>4941</v>
      </c>
      <c r="HU23" s="20">
        <v>3361</v>
      </c>
      <c r="HV23" s="20">
        <v>1745</v>
      </c>
      <c r="HW23" s="20">
        <v>2463</v>
      </c>
      <c r="HX23" s="20">
        <v>1965</v>
      </c>
      <c r="HY23" s="20">
        <v>3116</v>
      </c>
      <c r="HZ23" s="20">
        <v>4216</v>
      </c>
      <c r="IA23" s="20">
        <v>6409</v>
      </c>
      <c r="IB23" s="20">
        <v>8940</v>
      </c>
      <c r="IC23" s="20">
        <v>10243</v>
      </c>
      <c r="ID23" s="20">
        <v>10114</v>
      </c>
      <c r="IE23" s="20">
        <v>6179</v>
      </c>
      <c r="IF23" s="20">
        <v>2865</v>
      </c>
      <c r="IG23" s="20">
        <v>3410</v>
      </c>
      <c r="IH23" s="20">
        <v>2021</v>
      </c>
      <c r="II23" s="20">
        <v>2185</v>
      </c>
      <c r="IJ23" s="20">
        <v>2024</v>
      </c>
      <c r="IK23" s="20">
        <v>3895</v>
      </c>
      <c r="IL23" s="20">
        <v>4019</v>
      </c>
      <c r="IM23" s="20">
        <v>7420</v>
      </c>
      <c r="IN23" s="20">
        <v>7784</v>
      </c>
      <c r="IO23" s="20">
        <v>9010</v>
      </c>
      <c r="IP23" s="20">
        <v>9427</v>
      </c>
      <c r="IQ23" s="20">
        <v>6198</v>
      </c>
      <c r="IR23" s="20">
        <v>4174</v>
      </c>
      <c r="IS23" s="20">
        <v>3446</v>
      </c>
      <c r="IT23" s="20">
        <v>2524</v>
      </c>
      <c r="IU23" s="20">
        <v>2035</v>
      </c>
      <c r="IV23" s="20">
        <v>1388</v>
      </c>
      <c r="IW23" s="20">
        <v>2789</v>
      </c>
      <c r="IX23" s="20">
        <v>6031</v>
      </c>
      <c r="IY23" s="20">
        <v>6141</v>
      </c>
      <c r="IZ23" s="20">
        <v>7289</v>
      </c>
      <c r="JA23" s="20">
        <v>7867</v>
      </c>
      <c r="JB23" s="20">
        <v>9836</v>
      </c>
      <c r="JC23" s="20">
        <v>6186</v>
      </c>
      <c r="JD23" s="20">
        <v>3894</v>
      </c>
      <c r="JE23" s="20">
        <v>4237</v>
      </c>
      <c r="JF23" s="20">
        <v>1934</v>
      </c>
      <c r="JG23" s="20">
        <v>2341</v>
      </c>
      <c r="JH23" s="20">
        <v>1442</v>
      </c>
      <c r="JI23" s="20">
        <v>2601</v>
      </c>
      <c r="JJ23" s="20">
        <v>4210</v>
      </c>
      <c r="JK23" s="20">
        <v>6730</v>
      </c>
      <c r="JL23" s="20">
        <v>7066</v>
      </c>
      <c r="JM23" s="20">
        <v>8307</v>
      </c>
      <c r="JN23" s="20">
        <v>9633</v>
      </c>
      <c r="JO23" s="20">
        <v>5798</v>
      </c>
      <c r="JP23" s="20">
        <v>4475</v>
      </c>
      <c r="JQ23" s="20">
        <v>3872</v>
      </c>
      <c r="JR23" s="20">
        <v>2305</v>
      </c>
      <c r="JS23" s="20">
        <v>2847</v>
      </c>
      <c r="JT23" s="20">
        <v>1760</v>
      </c>
      <c r="JU23" s="20">
        <v>2532</v>
      </c>
      <c r="JV23" s="20">
        <v>4369</v>
      </c>
      <c r="JW23" s="20">
        <v>6135</v>
      </c>
      <c r="JX23" s="20">
        <v>7664</v>
      </c>
      <c r="JY23" s="20">
        <v>8983</v>
      </c>
      <c r="JZ23" s="20">
        <v>9760</v>
      </c>
      <c r="KA23" s="20">
        <v>5587</v>
      </c>
      <c r="KB23" s="20">
        <v>4487</v>
      </c>
      <c r="KC23" s="20">
        <v>3803</v>
      </c>
      <c r="KD23" s="20">
        <v>2145</v>
      </c>
      <c r="KE23" s="20">
        <v>2391</v>
      </c>
      <c r="KF23" s="20">
        <v>1346</v>
      </c>
      <c r="KG23" s="20">
        <v>984</v>
      </c>
      <c r="KH23" s="20">
        <v>422</v>
      </c>
      <c r="KI23" s="20">
        <v>1146</v>
      </c>
      <c r="KJ23" s="20">
        <v>4877</v>
      </c>
      <c r="KK23" s="20">
        <v>9618</v>
      </c>
      <c r="KL23" s="20">
        <v>13324</v>
      </c>
      <c r="KM23" s="20">
        <v>7245</v>
      </c>
      <c r="KN23" s="20">
        <v>3576</v>
      </c>
      <c r="KO23" s="20">
        <v>690</v>
      </c>
      <c r="KP23" s="20">
        <v>517</v>
      </c>
      <c r="KQ23" s="20">
        <v>475</v>
      </c>
      <c r="KR23" s="20">
        <v>513</v>
      </c>
      <c r="KS23" s="20">
        <v>832</v>
      </c>
      <c r="KT23" s="20">
        <v>883</v>
      </c>
      <c r="KU23" s="20">
        <v>2736</v>
      </c>
      <c r="KV23" s="20">
        <v>6368</v>
      </c>
      <c r="KW23" s="20">
        <v>10093</v>
      </c>
      <c r="KX23" s="20">
        <v>13144</v>
      </c>
      <c r="KY23" s="20">
        <v>8050</v>
      </c>
      <c r="KZ23" s="20">
        <v>5261</v>
      </c>
      <c r="LA23" s="20">
        <v>2622</v>
      </c>
      <c r="LB23" s="20">
        <v>1129</v>
      </c>
      <c r="LC23" s="20">
        <v>1110</v>
      </c>
      <c r="LD23" s="20">
        <v>1214</v>
      </c>
      <c r="LE23" s="20">
        <v>1908</v>
      </c>
      <c r="LF23" s="20">
        <v>4222</v>
      </c>
      <c r="LG23" s="20">
        <v>5820</v>
      </c>
      <c r="LH23" s="20">
        <v>8017</v>
      </c>
      <c r="LI23" s="20">
        <v>9171</v>
      </c>
      <c r="LJ23" s="20">
        <v>11436</v>
      </c>
      <c r="LK23" s="20">
        <v>6172</v>
      </c>
      <c r="LL23" s="20">
        <v>4483</v>
      </c>
      <c r="LM23" s="20">
        <v>3258</v>
      </c>
      <c r="LN23" s="20">
        <v>2513</v>
      </c>
      <c r="LO23" s="20">
        <v>1740</v>
      </c>
      <c r="LP23" s="20">
        <v>1401</v>
      </c>
      <c r="LQ23" s="20">
        <v>2307</v>
      </c>
      <c r="LR23" s="20">
        <v>4130</v>
      </c>
      <c r="LS23" s="20">
        <v>5714</v>
      </c>
      <c r="LT23" s="20">
        <v>6318</v>
      </c>
      <c r="LU23" s="20">
        <v>8849</v>
      </c>
      <c r="LV23" s="20">
        <v>10531</v>
      </c>
      <c r="LW23" s="20">
        <v>6197</v>
      </c>
      <c r="LX23" s="20">
        <v>4241</v>
      </c>
      <c r="LY23" s="20">
        <v>3543</v>
      </c>
      <c r="LZ23" s="20">
        <v>2432</v>
      </c>
      <c r="MA23" s="20">
        <v>1627</v>
      </c>
      <c r="MB23" s="20">
        <v>1330</v>
      </c>
      <c r="MC23" s="20">
        <v>2964</v>
      </c>
      <c r="MD23" s="20">
        <v>3373</v>
      </c>
      <c r="ME23" s="20">
        <v>6513</v>
      </c>
      <c r="MF23" s="20">
        <v>6208</v>
      </c>
      <c r="MG23" s="20">
        <v>9846</v>
      </c>
      <c r="MH23" s="20">
        <v>11873</v>
      </c>
      <c r="MI23" s="20">
        <v>6191</v>
      </c>
      <c r="MJ23" s="20">
        <v>4792</v>
      </c>
      <c r="MK23" s="20">
        <v>3821</v>
      </c>
      <c r="ML23" s="20">
        <v>3350</v>
      </c>
      <c r="MM23" s="18"/>
    </row>
    <row r="24" spans="1:351" ht="17">
      <c r="A24" s="69" t="s">
        <v>48</v>
      </c>
      <c r="B24" s="8" t="s">
        <v>18</v>
      </c>
      <c r="C24" s="8">
        <v>198</v>
      </c>
      <c r="D24" s="8">
        <v>31</v>
      </c>
      <c r="E24" s="8">
        <v>274</v>
      </c>
      <c r="F24" s="8">
        <v>343</v>
      </c>
      <c r="G24" s="8">
        <v>430</v>
      </c>
      <c r="H24" s="8">
        <v>331</v>
      </c>
      <c r="I24" s="8">
        <v>746</v>
      </c>
      <c r="J24" s="8">
        <v>848</v>
      </c>
      <c r="K24" s="8">
        <v>416</v>
      </c>
      <c r="L24" s="8">
        <v>359</v>
      </c>
      <c r="M24" s="8">
        <v>409</v>
      </c>
      <c r="N24" s="8">
        <v>329</v>
      </c>
      <c r="O24" s="8">
        <v>286</v>
      </c>
      <c r="P24" s="8">
        <v>26</v>
      </c>
      <c r="Q24" s="8">
        <v>106</v>
      </c>
      <c r="R24" s="8">
        <v>229</v>
      </c>
      <c r="S24" s="8">
        <v>374</v>
      </c>
      <c r="T24" s="8">
        <v>363</v>
      </c>
      <c r="U24" s="8">
        <v>718</v>
      </c>
      <c r="V24" s="8">
        <v>597</v>
      </c>
      <c r="W24" s="8">
        <v>339</v>
      </c>
      <c r="X24" s="8">
        <v>246</v>
      </c>
      <c r="Y24" s="8">
        <v>349</v>
      </c>
      <c r="Z24" s="8">
        <v>277</v>
      </c>
      <c r="AA24" s="8">
        <v>152</v>
      </c>
      <c r="AB24" s="8">
        <v>106</v>
      </c>
      <c r="AC24" s="8">
        <v>153</v>
      </c>
      <c r="AD24" s="8">
        <v>336</v>
      </c>
      <c r="AE24" s="22">
        <v>537</v>
      </c>
      <c r="AF24" s="22">
        <v>339</v>
      </c>
      <c r="AG24" s="22">
        <v>547</v>
      </c>
      <c r="AH24" s="22">
        <v>605</v>
      </c>
      <c r="AI24" s="8">
        <v>321</v>
      </c>
      <c r="AJ24" s="8">
        <v>374</v>
      </c>
      <c r="AK24" s="8">
        <v>271</v>
      </c>
      <c r="AL24" s="8">
        <v>204</v>
      </c>
      <c r="AM24" s="8">
        <v>195</v>
      </c>
      <c r="AN24" s="8">
        <v>148</v>
      </c>
      <c r="AO24" s="8">
        <v>272</v>
      </c>
      <c r="AP24" s="8">
        <v>263</v>
      </c>
      <c r="AQ24" s="8">
        <v>409</v>
      </c>
      <c r="AR24" s="8">
        <v>387</v>
      </c>
      <c r="AS24" s="8">
        <v>486</v>
      </c>
      <c r="AT24" s="8">
        <v>578</v>
      </c>
      <c r="AU24" s="8">
        <v>453</v>
      </c>
      <c r="AV24" s="8">
        <v>325</v>
      </c>
      <c r="AW24" s="8">
        <v>272</v>
      </c>
      <c r="AX24" s="8">
        <v>196</v>
      </c>
      <c r="AY24" s="8">
        <v>191</v>
      </c>
      <c r="AZ24" s="8">
        <v>112</v>
      </c>
      <c r="BA24" s="8">
        <v>137</v>
      </c>
      <c r="BB24" s="8">
        <v>175</v>
      </c>
      <c r="BC24" s="8">
        <v>330</v>
      </c>
      <c r="BD24" s="8">
        <v>197</v>
      </c>
      <c r="BE24" s="8">
        <v>497</v>
      </c>
      <c r="BF24" s="8">
        <v>468</v>
      </c>
      <c r="BG24" s="8">
        <v>292</v>
      </c>
      <c r="BH24" s="8">
        <v>222</v>
      </c>
      <c r="BI24" s="8">
        <v>260</v>
      </c>
      <c r="BJ24" s="8">
        <v>140</v>
      </c>
      <c r="BK24" s="8">
        <v>129</v>
      </c>
      <c r="BL24" s="8">
        <v>39</v>
      </c>
      <c r="BM24" s="8">
        <v>99</v>
      </c>
      <c r="BN24" s="8">
        <v>261</v>
      </c>
      <c r="BO24" s="8">
        <v>205</v>
      </c>
      <c r="BP24" s="8">
        <v>233</v>
      </c>
      <c r="BQ24" s="8">
        <v>377</v>
      </c>
      <c r="BR24" s="8">
        <v>548</v>
      </c>
      <c r="BS24" s="8">
        <v>348</v>
      </c>
      <c r="BT24" s="8">
        <v>287</v>
      </c>
      <c r="BU24" s="8">
        <v>261</v>
      </c>
      <c r="BV24" s="8">
        <v>203</v>
      </c>
      <c r="BW24" s="8">
        <v>74</v>
      </c>
      <c r="BX24" s="8">
        <v>51</v>
      </c>
      <c r="BY24" s="8">
        <v>153</v>
      </c>
      <c r="BZ24" s="8">
        <v>158</v>
      </c>
      <c r="CA24" s="8">
        <v>366</v>
      </c>
      <c r="CB24" s="8">
        <v>64</v>
      </c>
      <c r="CC24" s="20">
        <v>397</v>
      </c>
      <c r="CD24" s="20">
        <v>483</v>
      </c>
      <c r="CE24" s="20">
        <v>319</v>
      </c>
      <c r="CF24" s="20">
        <v>259</v>
      </c>
      <c r="CG24" s="20">
        <v>250</v>
      </c>
      <c r="CH24" s="20">
        <v>214</v>
      </c>
      <c r="CI24" s="20">
        <v>107</v>
      </c>
      <c r="CJ24" s="20">
        <v>83</v>
      </c>
      <c r="CK24" s="20">
        <v>145</v>
      </c>
      <c r="CL24" s="20">
        <v>218</v>
      </c>
      <c r="CM24" s="20">
        <v>304</v>
      </c>
      <c r="CN24" s="20">
        <v>235</v>
      </c>
      <c r="CO24" s="20">
        <v>442</v>
      </c>
      <c r="CP24" s="20">
        <v>618</v>
      </c>
      <c r="CQ24" s="20">
        <v>379</v>
      </c>
      <c r="CR24" s="20">
        <v>272</v>
      </c>
      <c r="CS24" s="20">
        <v>183</v>
      </c>
      <c r="CT24" s="20">
        <v>159</v>
      </c>
      <c r="CU24" s="20">
        <v>92</v>
      </c>
      <c r="CV24" s="20">
        <v>82</v>
      </c>
      <c r="CW24" s="20">
        <v>123</v>
      </c>
      <c r="CX24" s="20">
        <v>293</v>
      </c>
      <c r="CY24" s="20">
        <v>323</v>
      </c>
      <c r="CZ24" s="20">
        <v>275</v>
      </c>
      <c r="DA24" s="20">
        <v>405</v>
      </c>
      <c r="DB24" s="20">
        <v>547</v>
      </c>
      <c r="DC24" s="20">
        <v>417</v>
      </c>
      <c r="DD24" s="20">
        <v>227</v>
      </c>
      <c r="DE24" s="20">
        <v>241</v>
      </c>
      <c r="DF24" s="20">
        <v>178</v>
      </c>
      <c r="DG24" s="20">
        <v>103</v>
      </c>
      <c r="DH24" s="20">
        <v>44</v>
      </c>
      <c r="DI24" s="20">
        <v>218</v>
      </c>
      <c r="DJ24" s="20">
        <v>292</v>
      </c>
      <c r="DK24" s="20">
        <v>429</v>
      </c>
      <c r="DL24" s="20">
        <v>506</v>
      </c>
      <c r="DM24" s="20">
        <v>595</v>
      </c>
      <c r="DN24" s="20">
        <v>619</v>
      </c>
      <c r="DO24" s="20">
        <v>546</v>
      </c>
      <c r="DP24" s="20">
        <v>465</v>
      </c>
      <c r="DQ24" s="20">
        <v>442</v>
      </c>
      <c r="DR24" s="20">
        <v>350</v>
      </c>
      <c r="DS24" s="20">
        <v>196</v>
      </c>
      <c r="DT24" s="20">
        <v>258</v>
      </c>
      <c r="DU24" s="20">
        <v>417</v>
      </c>
      <c r="DV24" s="20">
        <v>373</v>
      </c>
      <c r="DW24" s="20">
        <v>444</v>
      </c>
      <c r="DX24" s="20">
        <v>809</v>
      </c>
      <c r="DY24" s="20">
        <v>477</v>
      </c>
      <c r="DZ24" s="20">
        <v>498</v>
      </c>
      <c r="EA24" s="20">
        <v>461</v>
      </c>
      <c r="EB24" s="20">
        <v>367</v>
      </c>
      <c r="EC24" s="20">
        <v>320</v>
      </c>
      <c r="ED24" s="20">
        <v>304</v>
      </c>
      <c r="EE24" s="20">
        <v>229</v>
      </c>
      <c r="EF24" s="20">
        <v>238</v>
      </c>
      <c r="EG24" s="20">
        <v>307</v>
      </c>
      <c r="EH24" s="20">
        <v>369</v>
      </c>
      <c r="EI24" s="20">
        <v>349</v>
      </c>
      <c r="EJ24" s="20">
        <v>721</v>
      </c>
      <c r="EK24" s="20">
        <v>441</v>
      </c>
      <c r="EL24" s="20">
        <v>354</v>
      </c>
      <c r="EM24" s="20">
        <v>318</v>
      </c>
      <c r="EN24" s="20">
        <v>186</v>
      </c>
      <c r="EO24" s="20">
        <v>179</v>
      </c>
      <c r="EP24" s="20">
        <v>136</v>
      </c>
      <c r="EQ24" s="20">
        <v>106</v>
      </c>
      <c r="ER24" s="20">
        <v>71</v>
      </c>
      <c r="ES24" s="20">
        <v>164</v>
      </c>
      <c r="ET24" s="20">
        <v>165</v>
      </c>
      <c r="EU24" s="20">
        <v>179</v>
      </c>
      <c r="EV24" s="20">
        <v>561</v>
      </c>
      <c r="EW24" s="20">
        <v>362</v>
      </c>
      <c r="EX24" s="20">
        <v>337</v>
      </c>
      <c r="EY24" s="20">
        <v>195</v>
      </c>
      <c r="EZ24" s="20">
        <v>131</v>
      </c>
      <c r="FA24" s="20">
        <v>98</v>
      </c>
      <c r="FB24" s="20">
        <v>152</v>
      </c>
      <c r="FC24" s="20">
        <v>44</v>
      </c>
      <c r="FD24" s="20">
        <v>67</v>
      </c>
      <c r="FE24" s="20">
        <v>98</v>
      </c>
      <c r="FF24" s="20">
        <v>136</v>
      </c>
      <c r="FG24" s="20">
        <v>233</v>
      </c>
      <c r="FH24" s="20">
        <v>709</v>
      </c>
      <c r="FI24" s="20">
        <v>274</v>
      </c>
      <c r="FJ24" s="20">
        <v>249</v>
      </c>
      <c r="FK24" s="20">
        <v>157</v>
      </c>
      <c r="FL24" s="20">
        <v>62</v>
      </c>
      <c r="FM24" s="20">
        <v>110</v>
      </c>
      <c r="FN24" s="20">
        <v>120</v>
      </c>
      <c r="FO24" s="20">
        <v>79</v>
      </c>
      <c r="FP24" s="20">
        <v>34</v>
      </c>
      <c r="FQ24" s="20">
        <v>89</v>
      </c>
      <c r="FR24" s="20">
        <v>204</v>
      </c>
      <c r="FS24" s="20">
        <v>140</v>
      </c>
      <c r="FT24" s="20">
        <v>217</v>
      </c>
      <c r="FU24" s="20">
        <v>243</v>
      </c>
      <c r="FV24" s="20">
        <v>266</v>
      </c>
      <c r="FW24" s="20">
        <v>177</v>
      </c>
      <c r="FX24" s="20">
        <v>92</v>
      </c>
      <c r="FY24" s="20">
        <v>78</v>
      </c>
      <c r="FZ24" s="20">
        <v>113</v>
      </c>
      <c r="GA24" s="20">
        <v>59</v>
      </c>
      <c r="GB24" s="20">
        <v>56</v>
      </c>
      <c r="GC24" s="20">
        <v>115</v>
      </c>
      <c r="GD24" s="20">
        <v>174</v>
      </c>
      <c r="GE24" s="20">
        <v>292</v>
      </c>
      <c r="GF24" s="20">
        <v>229</v>
      </c>
      <c r="GG24" s="20">
        <v>397</v>
      </c>
      <c r="GH24" s="20">
        <v>460</v>
      </c>
      <c r="GI24" s="20">
        <v>310</v>
      </c>
      <c r="GJ24" s="20">
        <v>213</v>
      </c>
      <c r="GK24" s="20">
        <v>114</v>
      </c>
      <c r="GL24" s="20">
        <v>140</v>
      </c>
      <c r="GM24" s="20">
        <v>87</v>
      </c>
      <c r="GN24" s="20">
        <v>20</v>
      </c>
      <c r="GO24" s="20">
        <v>105</v>
      </c>
      <c r="GP24" s="20">
        <v>131</v>
      </c>
      <c r="GQ24" s="20">
        <v>140</v>
      </c>
      <c r="GR24" s="20">
        <v>232</v>
      </c>
      <c r="GS24" s="20">
        <v>253</v>
      </c>
      <c r="GT24" s="20">
        <v>307</v>
      </c>
      <c r="GU24" s="20">
        <v>159</v>
      </c>
      <c r="GV24" s="20">
        <v>155</v>
      </c>
      <c r="GW24" s="20">
        <v>175</v>
      </c>
      <c r="GX24" s="20">
        <v>110</v>
      </c>
      <c r="GY24" s="20">
        <v>77</v>
      </c>
      <c r="GZ24" s="20">
        <v>53</v>
      </c>
      <c r="HA24" s="20">
        <v>85</v>
      </c>
      <c r="HB24" s="20">
        <v>108</v>
      </c>
      <c r="HC24" s="20">
        <v>174</v>
      </c>
      <c r="HD24" s="20">
        <v>390</v>
      </c>
      <c r="HE24" s="20">
        <v>427</v>
      </c>
      <c r="HF24" s="20">
        <v>608</v>
      </c>
      <c r="HG24" s="20">
        <v>260</v>
      </c>
      <c r="HH24" s="20">
        <v>218</v>
      </c>
      <c r="HI24" s="20">
        <v>195</v>
      </c>
      <c r="HJ24" s="20">
        <v>160</v>
      </c>
      <c r="HK24" s="20">
        <v>182</v>
      </c>
      <c r="HL24" s="20">
        <v>119</v>
      </c>
      <c r="HM24" s="20">
        <v>146</v>
      </c>
      <c r="HN24" s="20">
        <v>294</v>
      </c>
      <c r="HO24" s="20">
        <v>276</v>
      </c>
      <c r="HP24" s="20">
        <v>386</v>
      </c>
      <c r="HQ24" s="20">
        <v>578</v>
      </c>
      <c r="HR24" s="20">
        <v>695</v>
      </c>
      <c r="HS24" s="20">
        <v>380</v>
      </c>
      <c r="HT24" s="20">
        <v>299</v>
      </c>
      <c r="HU24" s="20">
        <v>171</v>
      </c>
      <c r="HV24" s="20">
        <v>157</v>
      </c>
      <c r="HW24" s="20">
        <v>219</v>
      </c>
      <c r="HX24" s="20">
        <v>100</v>
      </c>
      <c r="HY24" s="20">
        <v>164</v>
      </c>
      <c r="HZ24" s="20">
        <v>287</v>
      </c>
      <c r="IA24" s="20">
        <v>277</v>
      </c>
      <c r="IB24" s="20">
        <v>387</v>
      </c>
      <c r="IC24" s="20">
        <v>543</v>
      </c>
      <c r="ID24" s="20">
        <v>716</v>
      </c>
      <c r="IE24" s="20">
        <v>407</v>
      </c>
      <c r="IF24" s="20">
        <v>285</v>
      </c>
      <c r="IG24" s="20">
        <v>228</v>
      </c>
      <c r="IH24" s="20">
        <v>160</v>
      </c>
      <c r="II24" s="20">
        <v>154</v>
      </c>
      <c r="IJ24" s="20">
        <v>139</v>
      </c>
      <c r="IK24" s="20">
        <v>267</v>
      </c>
      <c r="IL24" s="20">
        <v>226</v>
      </c>
      <c r="IM24" s="20">
        <v>425</v>
      </c>
      <c r="IN24" s="20">
        <v>538</v>
      </c>
      <c r="IO24" s="20">
        <v>678</v>
      </c>
      <c r="IP24" s="20">
        <v>740</v>
      </c>
      <c r="IQ24" s="20">
        <v>478</v>
      </c>
      <c r="IR24" s="20">
        <v>373</v>
      </c>
      <c r="IS24" s="20">
        <v>295</v>
      </c>
      <c r="IT24" s="20">
        <v>280</v>
      </c>
      <c r="IU24" s="20">
        <v>249</v>
      </c>
      <c r="IV24" s="20">
        <v>207</v>
      </c>
      <c r="IW24" s="20">
        <v>202</v>
      </c>
      <c r="IX24" s="20">
        <v>284</v>
      </c>
      <c r="IY24" s="20">
        <v>229</v>
      </c>
      <c r="IZ24" s="20">
        <v>409</v>
      </c>
      <c r="JA24" s="20">
        <v>682</v>
      </c>
      <c r="JB24" s="20">
        <v>860</v>
      </c>
      <c r="JC24" s="20">
        <v>376</v>
      </c>
      <c r="JD24" s="20">
        <v>282</v>
      </c>
      <c r="JE24" s="20">
        <v>191</v>
      </c>
      <c r="JF24" s="20">
        <v>367</v>
      </c>
      <c r="JG24" s="20">
        <v>298</v>
      </c>
      <c r="JH24" s="20">
        <v>176</v>
      </c>
      <c r="JI24" s="20">
        <v>335</v>
      </c>
      <c r="JJ24" s="20">
        <v>324</v>
      </c>
      <c r="JK24" s="20">
        <v>342</v>
      </c>
      <c r="JL24" s="20">
        <v>456</v>
      </c>
      <c r="JM24" s="20">
        <v>666</v>
      </c>
      <c r="JN24" s="20">
        <v>786</v>
      </c>
      <c r="JO24" s="20">
        <v>329</v>
      </c>
      <c r="JP24" s="20">
        <v>259</v>
      </c>
      <c r="JQ24" s="20">
        <v>314</v>
      </c>
      <c r="JR24" s="20">
        <v>266</v>
      </c>
      <c r="JS24" s="20">
        <v>296</v>
      </c>
      <c r="JT24" s="20">
        <v>153</v>
      </c>
      <c r="JU24" s="20">
        <v>255</v>
      </c>
      <c r="JV24" s="20">
        <v>392</v>
      </c>
      <c r="JW24" s="20">
        <v>280</v>
      </c>
      <c r="JX24" s="20">
        <v>440</v>
      </c>
      <c r="JY24" s="20">
        <v>721</v>
      </c>
      <c r="JZ24" s="20">
        <v>698</v>
      </c>
      <c r="KA24" s="20">
        <v>360</v>
      </c>
      <c r="KB24" s="20">
        <v>430</v>
      </c>
      <c r="KC24" s="20">
        <v>313</v>
      </c>
      <c r="KD24" s="20">
        <v>371</v>
      </c>
      <c r="KE24" s="20">
        <v>445</v>
      </c>
      <c r="KF24" s="20">
        <v>265</v>
      </c>
      <c r="KG24" s="20">
        <v>121</v>
      </c>
      <c r="KH24" s="20">
        <v>95</v>
      </c>
      <c r="KI24" s="20">
        <v>139</v>
      </c>
      <c r="KJ24" s="20">
        <v>173</v>
      </c>
      <c r="KK24" s="20">
        <v>381</v>
      </c>
      <c r="KL24" s="20">
        <v>432</v>
      </c>
      <c r="KM24" s="20">
        <v>404</v>
      </c>
      <c r="KN24" s="20">
        <v>215</v>
      </c>
      <c r="KO24" s="20">
        <v>158</v>
      </c>
      <c r="KP24" s="20">
        <v>112</v>
      </c>
      <c r="KQ24" s="20">
        <v>164</v>
      </c>
      <c r="KR24" s="20">
        <v>215</v>
      </c>
      <c r="KS24" s="20">
        <v>148</v>
      </c>
      <c r="KT24" s="20">
        <v>47</v>
      </c>
      <c r="KU24" s="20">
        <v>256</v>
      </c>
      <c r="KV24" s="20">
        <v>399</v>
      </c>
      <c r="KW24" s="20">
        <v>818</v>
      </c>
      <c r="KX24" s="20">
        <v>780</v>
      </c>
      <c r="KY24" s="20">
        <v>373</v>
      </c>
      <c r="KZ24" s="20">
        <v>388</v>
      </c>
      <c r="LA24" s="20">
        <v>228</v>
      </c>
      <c r="LB24" s="20">
        <v>144</v>
      </c>
      <c r="LC24" s="20">
        <v>145</v>
      </c>
      <c r="LD24" s="20">
        <v>124</v>
      </c>
      <c r="LE24" s="20">
        <v>142</v>
      </c>
      <c r="LF24" s="20">
        <v>307</v>
      </c>
      <c r="LG24" s="20">
        <v>302</v>
      </c>
      <c r="LH24" s="20">
        <v>439</v>
      </c>
      <c r="LI24" s="20">
        <v>658</v>
      </c>
      <c r="LJ24" s="20">
        <v>667</v>
      </c>
      <c r="LK24" s="20">
        <v>399</v>
      </c>
      <c r="LL24" s="20">
        <v>321</v>
      </c>
      <c r="LM24" s="20">
        <v>243</v>
      </c>
      <c r="LN24" s="20">
        <v>224</v>
      </c>
      <c r="LO24" s="20">
        <v>210</v>
      </c>
      <c r="LP24" s="20">
        <v>104</v>
      </c>
      <c r="LQ24" s="20">
        <v>160</v>
      </c>
      <c r="LR24" s="20">
        <v>429</v>
      </c>
      <c r="LS24" s="20">
        <v>289</v>
      </c>
      <c r="LT24" s="20">
        <v>137292</v>
      </c>
      <c r="LU24" s="20">
        <v>586</v>
      </c>
      <c r="LV24" s="20">
        <v>741</v>
      </c>
      <c r="LW24" s="20">
        <v>426</v>
      </c>
      <c r="LX24" s="20">
        <v>299</v>
      </c>
      <c r="LY24" s="20">
        <v>285</v>
      </c>
      <c r="LZ24" s="20">
        <v>273</v>
      </c>
      <c r="MA24" s="20">
        <v>297</v>
      </c>
      <c r="MB24" s="20">
        <v>180</v>
      </c>
      <c r="MC24" s="20">
        <v>275</v>
      </c>
      <c r="MD24" s="20">
        <v>363</v>
      </c>
      <c r="ME24" s="20">
        <v>434</v>
      </c>
      <c r="MF24" s="20">
        <v>118579</v>
      </c>
      <c r="MG24" s="20">
        <v>754</v>
      </c>
      <c r="MH24" s="20">
        <v>852</v>
      </c>
      <c r="MI24" s="20">
        <v>361</v>
      </c>
      <c r="MJ24" s="20">
        <v>489</v>
      </c>
      <c r="MK24" s="20">
        <v>317</v>
      </c>
      <c r="ML24" s="20">
        <v>293</v>
      </c>
      <c r="MM24" s="18"/>
    </row>
    <row r="25" spans="1:351" ht="17">
      <c r="A25" s="69" t="s">
        <v>49</v>
      </c>
      <c r="B25" s="8" t="s">
        <v>19</v>
      </c>
      <c r="C25" s="8">
        <v>0</v>
      </c>
      <c r="D25" s="8">
        <v>0</v>
      </c>
      <c r="E25" s="8">
        <v>0</v>
      </c>
      <c r="F25" s="8">
        <v>263</v>
      </c>
      <c r="G25" s="8">
        <v>1894</v>
      </c>
      <c r="H25" s="8">
        <v>2110</v>
      </c>
      <c r="I25" s="8">
        <v>3760</v>
      </c>
      <c r="J25" s="8">
        <v>5509</v>
      </c>
      <c r="K25" s="8">
        <v>1913</v>
      </c>
      <c r="L25" s="8">
        <v>656</v>
      </c>
      <c r="M25" s="8">
        <v>0</v>
      </c>
      <c r="N25" s="8">
        <v>0</v>
      </c>
      <c r="O25" s="8">
        <v>0</v>
      </c>
      <c r="P25" s="8">
        <v>0</v>
      </c>
      <c r="Q25" s="8">
        <v>36</v>
      </c>
      <c r="R25" s="8">
        <v>404</v>
      </c>
      <c r="S25" s="8">
        <v>2222</v>
      </c>
      <c r="T25" s="8">
        <v>1336</v>
      </c>
      <c r="U25" s="8">
        <v>2635</v>
      </c>
      <c r="V25" s="8">
        <v>5694</v>
      </c>
      <c r="W25" s="8">
        <v>1531</v>
      </c>
      <c r="X25" s="8">
        <v>712</v>
      </c>
      <c r="Y25" s="8">
        <v>0</v>
      </c>
      <c r="Z25" s="8">
        <v>0</v>
      </c>
      <c r="AA25" s="8">
        <v>0</v>
      </c>
      <c r="AB25" s="8">
        <v>0</v>
      </c>
      <c r="AC25" s="8">
        <v>128</v>
      </c>
      <c r="AD25" s="8">
        <v>713</v>
      </c>
      <c r="AE25" s="22">
        <v>2118</v>
      </c>
      <c r="AF25" s="22">
        <v>1494</v>
      </c>
      <c r="AG25" s="22">
        <v>2493</v>
      </c>
      <c r="AH25" s="22">
        <v>5103</v>
      </c>
      <c r="AI25" s="8">
        <v>1655</v>
      </c>
      <c r="AJ25" s="8">
        <v>641</v>
      </c>
      <c r="AK25" s="8">
        <v>47</v>
      </c>
      <c r="AL25" s="8">
        <v>0</v>
      </c>
      <c r="AM25" s="8">
        <v>0</v>
      </c>
      <c r="AN25" s="8">
        <v>0</v>
      </c>
      <c r="AO25" s="8">
        <v>0</v>
      </c>
      <c r="AP25" s="8">
        <v>286</v>
      </c>
      <c r="AQ25" s="8">
        <v>1932</v>
      </c>
      <c r="AR25" s="8">
        <v>1590</v>
      </c>
      <c r="AS25" s="8">
        <v>3031</v>
      </c>
      <c r="AT25" s="8">
        <v>5730</v>
      </c>
      <c r="AU25" s="8">
        <v>1356</v>
      </c>
      <c r="AV25" s="8">
        <v>755</v>
      </c>
      <c r="AW25" s="8">
        <v>86</v>
      </c>
      <c r="AX25" s="8">
        <v>13</v>
      </c>
      <c r="AY25" s="8">
        <v>32</v>
      </c>
      <c r="AZ25" s="8">
        <v>11</v>
      </c>
      <c r="BA25" s="8">
        <v>10</v>
      </c>
      <c r="BB25" s="8">
        <v>617</v>
      </c>
      <c r="BC25" s="8">
        <v>852</v>
      </c>
      <c r="BD25" s="8">
        <v>2394</v>
      </c>
      <c r="BE25" s="8">
        <v>2556</v>
      </c>
      <c r="BF25" s="8">
        <v>6226</v>
      </c>
      <c r="BG25" s="8">
        <v>1771</v>
      </c>
      <c r="BH25" s="8">
        <v>518</v>
      </c>
      <c r="BI25" s="8">
        <v>72</v>
      </c>
      <c r="BJ25" s="8">
        <v>0</v>
      </c>
      <c r="BK25" s="8">
        <v>14</v>
      </c>
      <c r="BL25" s="8">
        <v>0</v>
      </c>
      <c r="BM25" s="8">
        <v>3</v>
      </c>
      <c r="BN25" s="8">
        <v>422</v>
      </c>
      <c r="BO25" s="8">
        <v>1082</v>
      </c>
      <c r="BP25" s="8">
        <v>1956</v>
      </c>
      <c r="BQ25" s="8">
        <v>3483</v>
      </c>
      <c r="BR25" s="8">
        <v>5588</v>
      </c>
      <c r="BS25" s="8">
        <v>1771</v>
      </c>
      <c r="BT25" s="8">
        <v>690</v>
      </c>
      <c r="BU25" s="8">
        <v>97</v>
      </c>
      <c r="BV25" s="8">
        <v>0</v>
      </c>
      <c r="BW25" s="8">
        <v>0</v>
      </c>
      <c r="BX25" s="8">
        <v>0</v>
      </c>
      <c r="BY25" s="8">
        <v>87</v>
      </c>
      <c r="BZ25" s="8">
        <v>624</v>
      </c>
      <c r="CA25" s="8">
        <v>2625</v>
      </c>
      <c r="CB25" s="8">
        <v>1622</v>
      </c>
      <c r="CC25" s="20">
        <v>4170</v>
      </c>
      <c r="CD25" s="20">
        <v>5838</v>
      </c>
      <c r="CE25" s="20">
        <v>1841</v>
      </c>
      <c r="CF25" s="20">
        <v>782</v>
      </c>
      <c r="CG25" s="20">
        <v>49</v>
      </c>
      <c r="CH25" s="20">
        <v>0</v>
      </c>
      <c r="CI25" s="20">
        <v>0</v>
      </c>
      <c r="CJ25" s="20">
        <v>0</v>
      </c>
      <c r="CK25" s="20">
        <v>26</v>
      </c>
      <c r="CL25" s="20">
        <v>779</v>
      </c>
      <c r="CM25" s="20">
        <v>2209</v>
      </c>
      <c r="CN25" s="20">
        <v>3141</v>
      </c>
      <c r="CO25" s="20">
        <v>4361</v>
      </c>
      <c r="CP25" s="20">
        <v>7323</v>
      </c>
      <c r="CQ25" s="20">
        <v>2302</v>
      </c>
      <c r="CR25" s="20">
        <v>623</v>
      </c>
      <c r="CS25" s="20">
        <v>131</v>
      </c>
      <c r="CT25" s="20">
        <v>0</v>
      </c>
      <c r="CU25" s="20">
        <v>0</v>
      </c>
      <c r="CV25" s="20">
        <v>0</v>
      </c>
      <c r="CW25" s="20">
        <v>0</v>
      </c>
      <c r="CX25" s="20">
        <v>953</v>
      </c>
      <c r="CY25" s="20">
        <v>2161</v>
      </c>
      <c r="CZ25" s="20">
        <v>1907</v>
      </c>
      <c r="DA25" s="20">
        <v>4617</v>
      </c>
      <c r="DB25" s="20">
        <v>6884</v>
      </c>
      <c r="DC25" s="20">
        <v>2697</v>
      </c>
      <c r="DD25" s="20">
        <v>701</v>
      </c>
      <c r="DE25" s="20">
        <v>16</v>
      </c>
      <c r="DF25" s="20">
        <v>0</v>
      </c>
      <c r="DG25" s="20">
        <v>0</v>
      </c>
      <c r="DH25" s="20">
        <v>0</v>
      </c>
      <c r="DI25" s="20">
        <v>55</v>
      </c>
      <c r="DJ25" s="20">
        <v>496</v>
      </c>
      <c r="DK25" s="20">
        <v>3093</v>
      </c>
      <c r="DL25" s="20">
        <v>1655</v>
      </c>
      <c r="DM25" s="20">
        <v>4731</v>
      </c>
      <c r="DN25" s="20">
        <v>7720</v>
      </c>
      <c r="DO25" s="20">
        <v>2347</v>
      </c>
      <c r="DP25" s="20">
        <v>758</v>
      </c>
      <c r="DQ25" s="20">
        <v>22</v>
      </c>
      <c r="DR25" s="20">
        <v>0</v>
      </c>
      <c r="DS25" s="20">
        <v>0</v>
      </c>
      <c r="DT25" s="20">
        <v>0</v>
      </c>
      <c r="DU25" s="20">
        <v>0</v>
      </c>
      <c r="DV25" s="20">
        <v>599</v>
      </c>
      <c r="DW25" s="20">
        <v>1447</v>
      </c>
      <c r="DX25" s="20">
        <v>2040</v>
      </c>
      <c r="DY25" s="20">
        <v>4620</v>
      </c>
      <c r="DZ25" s="20">
        <v>6118</v>
      </c>
      <c r="EA25" s="20">
        <v>3086</v>
      </c>
      <c r="EB25" s="20">
        <v>722</v>
      </c>
      <c r="EC25" s="20">
        <v>95</v>
      </c>
      <c r="ED25" s="20">
        <v>0</v>
      </c>
      <c r="EE25" s="20">
        <v>0</v>
      </c>
      <c r="EF25" s="20">
        <v>0</v>
      </c>
      <c r="EG25" s="20">
        <v>14</v>
      </c>
      <c r="EH25" s="20">
        <v>936</v>
      </c>
      <c r="EI25" s="20">
        <v>1885</v>
      </c>
      <c r="EJ25" s="20">
        <v>2375</v>
      </c>
      <c r="EK25" s="20">
        <v>5408</v>
      </c>
      <c r="EL25" s="20">
        <v>7821</v>
      </c>
      <c r="EM25" s="20">
        <v>2139</v>
      </c>
      <c r="EN25" s="20">
        <v>706</v>
      </c>
      <c r="EO25" s="20">
        <v>104</v>
      </c>
      <c r="EP25" s="20">
        <v>0</v>
      </c>
      <c r="EQ25" s="20">
        <v>0</v>
      </c>
      <c r="ER25" s="20">
        <v>0</v>
      </c>
      <c r="ES25" s="20">
        <v>102</v>
      </c>
      <c r="ET25" s="20">
        <v>508</v>
      </c>
      <c r="EU25" s="20">
        <v>3019</v>
      </c>
      <c r="EV25" s="20">
        <v>1841</v>
      </c>
      <c r="EW25" s="20">
        <v>5425</v>
      </c>
      <c r="EX25" s="20">
        <v>7998</v>
      </c>
      <c r="EY25" s="20">
        <v>2028</v>
      </c>
      <c r="EZ25" s="20">
        <v>696</v>
      </c>
      <c r="FA25" s="20">
        <v>100</v>
      </c>
      <c r="FB25" s="20">
        <v>0</v>
      </c>
      <c r="FC25" s="20">
        <v>0</v>
      </c>
      <c r="FD25" s="20">
        <v>0</v>
      </c>
      <c r="FE25" s="20">
        <v>61</v>
      </c>
      <c r="FF25" s="20">
        <v>847</v>
      </c>
      <c r="FG25" s="20">
        <v>2349</v>
      </c>
      <c r="FH25" s="20">
        <v>2771</v>
      </c>
      <c r="FI25" s="20">
        <v>5595</v>
      </c>
      <c r="FJ25" s="20">
        <v>7292</v>
      </c>
      <c r="FK25" s="20">
        <v>2574</v>
      </c>
      <c r="FL25" s="20">
        <v>705</v>
      </c>
      <c r="FM25" s="20">
        <v>57</v>
      </c>
      <c r="FN25" s="20">
        <v>0</v>
      </c>
      <c r="FO25" s="20">
        <v>0</v>
      </c>
      <c r="FP25" s="20">
        <v>0</v>
      </c>
      <c r="FQ25" s="20">
        <v>17</v>
      </c>
      <c r="FR25" s="20">
        <v>838</v>
      </c>
      <c r="FS25" s="20">
        <v>2377</v>
      </c>
      <c r="FT25" s="20">
        <v>2368</v>
      </c>
      <c r="FU25" s="20">
        <v>5216</v>
      </c>
      <c r="FV25" s="20">
        <v>7497</v>
      </c>
      <c r="FW25" s="20">
        <v>3004</v>
      </c>
      <c r="FX25" s="20">
        <v>590</v>
      </c>
      <c r="FY25" s="20">
        <v>46</v>
      </c>
      <c r="FZ25" s="20">
        <v>0</v>
      </c>
      <c r="GA25" s="20">
        <v>0</v>
      </c>
      <c r="GB25" s="20">
        <v>0</v>
      </c>
      <c r="GC25" s="20">
        <v>0</v>
      </c>
      <c r="GD25" s="20">
        <v>878</v>
      </c>
      <c r="GE25" s="20">
        <v>1733</v>
      </c>
      <c r="GF25" s="20">
        <v>3585</v>
      </c>
      <c r="GG25" s="20">
        <v>4982</v>
      </c>
      <c r="GH25" s="20">
        <v>6881</v>
      </c>
      <c r="GI25" s="20">
        <v>3179</v>
      </c>
      <c r="GJ25" s="20">
        <v>745</v>
      </c>
      <c r="GK25" s="20">
        <v>44</v>
      </c>
      <c r="GL25" s="20">
        <v>0</v>
      </c>
      <c r="GM25" s="20">
        <v>0</v>
      </c>
      <c r="GN25" s="20">
        <v>0</v>
      </c>
      <c r="GO25" s="20">
        <v>11</v>
      </c>
      <c r="GP25" s="20">
        <v>1368</v>
      </c>
      <c r="GQ25" s="20">
        <v>2776</v>
      </c>
      <c r="GR25" s="20">
        <v>2623</v>
      </c>
      <c r="GS25" s="20">
        <v>4786</v>
      </c>
      <c r="GT25" s="20">
        <v>7852</v>
      </c>
      <c r="GU25" s="20">
        <v>3284</v>
      </c>
      <c r="GV25" s="20">
        <v>934</v>
      </c>
      <c r="GW25" s="20">
        <v>113</v>
      </c>
      <c r="GX25" s="20">
        <v>3</v>
      </c>
      <c r="GY25" s="20">
        <v>0</v>
      </c>
      <c r="GZ25" s="20">
        <v>0</v>
      </c>
      <c r="HA25" s="20">
        <v>2</v>
      </c>
      <c r="HB25" s="20">
        <v>885</v>
      </c>
      <c r="HC25" s="20">
        <v>3634</v>
      </c>
      <c r="HD25" s="20">
        <v>2269</v>
      </c>
      <c r="HE25" s="20">
        <v>4788</v>
      </c>
      <c r="HF25" s="20">
        <v>5742</v>
      </c>
      <c r="HG25" s="20">
        <v>2428</v>
      </c>
      <c r="HH25" s="20">
        <v>854</v>
      </c>
      <c r="HI25" s="20">
        <v>234</v>
      </c>
      <c r="HJ25" s="20">
        <v>8</v>
      </c>
      <c r="HK25" s="20">
        <v>0</v>
      </c>
      <c r="HL25" s="20">
        <v>0</v>
      </c>
      <c r="HM25" s="20">
        <v>36</v>
      </c>
      <c r="HN25" s="20">
        <v>950</v>
      </c>
      <c r="HO25" s="20">
        <v>2634</v>
      </c>
      <c r="HP25" s="20">
        <v>3958</v>
      </c>
      <c r="HQ25" s="20">
        <v>5190</v>
      </c>
      <c r="HR25" s="20">
        <v>6500</v>
      </c>
      <c r="HS25" s="20">
        <v>2188</v>
      </c>
      <c r="HT25" s="20">
        <v>736</v>
      </c>
      <c r="HU25" s="20">
        <v>153</v>
      </c>
      <c r="HV25" s="20">
        <v>79</v>
      </c>
      <c r="HW25" s="20">
        <v>85</v>
      </c>
      <c r="HX25" s="20">
        <v>11</v>
      </c>
      <c r="HY25" s="20">
        <v>16</v>
      </c>
      <c r="HZ25" s="20">
        <v>788</v>
      </c>
      <c r="IA25" s="20">
        <v>2699</v>
      </c>
      <c r="IB25" s="20">
        <v>3611</v>
      </c>
      <c r="IC25" s="20">
        <v>4859</v>
      </c>
      <c r="ID25" s="20">
        <v>5584</v>
      </c>
      <c r="IE25" s="20">
        <v>2626</v>
      </c>
      <c r="IF25" s="68">
        <v>511</v>
      </c>
      <c r="IG25" s="68">
        <v>154</v>
      </c>
      <c r="IH25" s="68">
        <v>0</v>
      </c>
      <c r="II25" s="68">
        <v>164</v>
      </c>
      <c r="IJ25" s="68">
        <v>0</v>
      </c>
      <c r="IK25" s="68">
        <v>169</v>
      </c>
      <c r="IL25" s="68">
        <v>749</v>
      </c>
      <c r="IM25" s="68">
        <v>3542</v>
      </c>
      <c r="IN25" s="68">
        <v>3803</v>
      </c>
      <c r="IO25" s="68">
        <v>5687</v>
      </c>
      <c r="IP25" s="68">
        <v>5977</v>
      </c>
      <c r="IQ25" s="68">
        <v>3243</v>
      </c>
      <c r="IR25" s="68">
        <v>720</v>
      </c>
      <c r="IS25" s="68">
        <v>138</v>
      </c>
      <c r="IT25" s="68">
        <v>0</v>
      </c>
      <c r="IU25" s="68">
        <v>135</v>
      </c>
      <c r="IV25" s="68">
        <v>8</v>
      </c>
      <c r="IW25" s="68">
        <v>64</v>
      </c>
      <c r="IX25" s="68">
        <v>1172</v>
      </c>
      <c r="IY25" s="68">
        <v>3468</v>
      </c>
      <c r="IZ25" s="68">
        <v>4751</v>
      </c>
      <c r="JA25" s="68">
        <v>6140</v>
      </c>
      <c r="JB25" s="68">
        <v>7614</v>
      </c>
      <c r="JC25" s="68">
        <v>3459</v>
      </c>
      <c r="JD25" s="68">
        <v>935</v>
      </c>
      <c r="JE25" s="68">
        <v>100</v>
      </c>
      <c r="JF25" s="68">
        <v>164</v>
      </c>
      <c r="JG25" s="68">
        <v>143</v>
      </c>
      <c r="JH25" s="68">
        <v>0</v>
      </c>
      <c r="JI25" s="68">
        <v>41</v>
      </c>
      <c r="JJ25" s="68">
        <v>2178</v>
      </c>
      <c r="JK25" s="68">
        <v>4909</v>
      </c>
      <c r="JL25" s="68">
        <v>3967</v>
      </c>
      <c r="JM25" s="68">
        <v>6023</v>
      </c>
      <c r="JN25" s="68">
        <v>6796</v>
      </c>
      <c r="JO25" s="68">
        <v>3706</v>
      </c>
      <c r="JP25" s="68">
        <v>1198</v>
      </c>
      <c r="JQ25" s="68">
        <v>114</v>
      </c>
      <c r="JR25" s="68">
        <v>25</v>
      </c>
      <c r="JS25" s="68">
        <v>268</v>
      </c>
      <c r="JT25" s="68">
        <v>0</v>
      </c>
      <c r="JU25" s="68">
        <v>10</v>
      </c>
      <c r="JV25" s="68">
        <v>1988</v>
      </c>
      <c r="JW25" s="68">
        <v>2842</v>
      </c>
      <c r="JX25" s="68">
        <v>5429</v>
      </c>
      <c r="JY25" s="68">
        <v>6582</v>
      </c>
      <c r="JZ25" s="68">
        <v>9283</v>
      </c>
      <c r="KA25" s="68">
        <v>3795</v>
      </c>
      <c r="KB25" s="68">
        <v>1453</v>
      </c>
      <c r="KC25" s="68">
        <v>114</v>
      </c>
      <c r="KD25" s="68">
        <v>2</v>
      </c>
      <c r="KE25" s="68">
        <v>129</v>
      </c>
      <c r="KF25" s="68">
        <v>0</v>
      </c>
      <c r="KG25" s="68">
        <v>4</v>
      </c>
      <c r="KH25" s="68">
        <v>33</v>
      </c>
      <c r="KI25" s="68">
        <v>445</v>
      </c>
      <c r="KJ25" s="68">
        <v>5614</v>
      </c>
      <c r="KK25" s="68">
        <v>7569</v>
      </c>
      <c r="KL25" s="68">
        <v>9203</v>
      </c>
      <c r="KM25" s="68">
        <v>5992</v>
      </c>
      <c r="KN25" s="68">
        <v>1214</v>
      </c>
      <c r="KO25" s="68">
        <v>32</v>
      </c>
      <c r="KP25" s="68">
        <v>24</v>
      </c>
      <c r="KQ25" s="68">
        <v>31</v>
      </c>
      <c r="KR25" s="68">
        <v>25</v>
      </c>
      <c r="KS25" s="68">
        <v>39</v>
      </c>
      <c r="KT25" s="68">
        <v>39</v>
      </c>
      <c r="KU25" s="68">
        <v>1851</v>
      </c>
      <c r="KV25" s="68">
        <v>5655</v>
      </c>
      <c r="KW25" s="68">
        <v>7053</v>
      </c>
      <c r="KX25" s="68">
        <v>8075</v>
      </c>
      <c r="KY25" s="68">
        <v>4233</v>
      </c>
      <c r="KZ25" s="68">
        <v>1412</v>
      </c>
      <c r="LA25" s="68">
        <v>66</v>
      </c>
      <c r="LB25" s="68">
        <v>24</v>
      </c>
      <c r="LC25" s="68">
        <v>15</v>
      </c>
      <c r="LD25" s="68">
        <v>16</v>
      </c>
      <c r="LE25" s="68">
        <v>73</v>
      </c>
      <c r="LF25" s="68">
        <v>1117</v>
      </c>
      <c r="LG25" s="68">
        <v>3005</v>
      </c>
      <c r="LH25" s="68">
        <v>4589</v>
      </c>
      <c r="LI25" s="68">
        <v>4807</v>
      </c>
      <c r="LJ25" s="68">
        <v>5707</v>
      </c>
      <c r="LK25" s="68">
        <v>2132</v>
      </c>
      <c r="LL25" s="68">
        <v>1031</v>
      </c>
      <c r="LM25" s="68">
        <v>89</v>
      </c>
      <c r="LN25" s="68">
        <v>24</v>
      </c>
      <c r="LO25" s="68">
        <v>58</v>
      </c>
      <c r="LP25" s="68">
        <v>13</v>
      </c>
      <c r="LQ25" s="68">
        <v>37</v>
      </c>
      <c r="LR25" s="68">
        <v>779</v>
      </c>
      <c r="LS25" s="68">
        <v>2208</v>
      </c>
      <c r="LT25" s="68">
        <v>2544</v>
      </c>
      <c r="LU25" s="68">
        <v>5226</v>
      </c>
      <c r="LV25" s="68">
        <v>6780</v>
      </c>
      <c r="LW25" s="68">
        <v>2402</v>
      </c>
      <c r="LX25" s="68">
        <v>1014</v>
      </c>
      <c r="LY25" s="68">
        <v>63</v>
      </c>
      <c r="LZ25" s="68">
        <v>19</v>
      </c>
      <c r="MA25" s="68">
        <v>71</v>
      </c>
      <c r="MB25" s="68">
        <v>8</v>
      </c>
      <c r="MC25" s="68">
        <v>89</v>
      </c>
      <c r="MD25" s="68">
        <v>971</v>
      </c>
      <c r="ME25" s="68">
        <v>3571</v>
      </c>
      <c r="MF25" s="68">
        <v>3086</v>
      </c>
      <c r="MG25" s="68">
        <v>5748</v>
      </c>
      <c r="MH25" s="68">
        <v>6011</v>
      </c>
      <c r="MI25" s="68">
        <v>1609</v>
      </c>
      <c r="MJ25" s="68">
        <v>705</v>
      </c>
      <c r="MK25" s="68">
        <v>89</v>
      </c>
      <c r="ML25" s="68">
        <v>103</v>
      </c>
      <c r="MM25" s="18"/>
    </row>
    <row r="26" spans="1:351">
      <c r="A26" s="69">
        <v>10311</v>
      </c>
      <c r="B26" s="8" t="s">
        <v>71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22"/>
      <c r="AF26" s="22"/>
      <c r="AG26" s="22"/>
      <c r="AH26" s="22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>
        <v>87</v>
      </c>
      <c r="LZ26" s="68">
        <v>57</v>
      </c>
      <c r="MA26" s="68">
        <v>44</v>
      </c>
      <c r="MB26" s="68">
        <v>103</v>
      </c>
      <c r="MC26" s="68">
        <v>186</v>
      </c>
      <c r="MD26" s="68">
        <v>261</v>
      </c>
      <c r="ME26" s="68">
        <v>521</v>
      </c>
      <c r="MF26" s="68">
        <v>389</v>
      </c>
      <c r="MG26" s="68">
        <v>737</v>
      </c>
      <c r="MH26" s="68">
        <v>889</v>
      </c>
      <c r="MI26" s="68">
        <v>300</v>
      </c>
      <c r="MJ26" s="68">
        <v>293</v>
      </c>
      <c r="MK26" s="68">
        <v>123</v>
      </c>
      <c r="ML26" s="68">
        <v>138</v>
      </c>
      <c r="MM26" s="18"/>
    </row>
    <row r="27" spans="1:351" ht="17">
      <c r="A27" s="69" t="s">
        <v>50</v>
      </c>
      <c r="B27" s="8" t="s">
        <v>20</v>
      </c>
      <c r="C27" s="8">
        <v>1926</v>
      </c>
      <c r="D27" s="8">
        <v>871</v>
      </c>
      <c r="E27" s="8">
        <v>711</v>
      </c>
      <c r="F27" s="8">
        <v>1155</v>
      </c>
      <c r="G27" s="8">
        <v>7295</v>
      </c>
      <c r="H27" s="8">
        <v>8213</v>
      </c>
      <c r="I27" s="8">
        <v>12387</v>
      </c>
      <c r="J27" s="8">
        <v>12529</v>
      </c>
      <c r="K27" s="8">
        <v>8420</v>
      </c>
      <c r="L27" s="8">
        <v>4472</v>
      </c>
      <c r="M27" s="8">
        <v>0</v>
      </c>
      <c r="N27" s="8">
        <v>290</v>
      </c>
      <c r="O27" s="8">
        <v>1898</v>
      </c>
      <c r="P27" s="8">
        <v>1014</v>
      </c>
      <c r="Q27" s="8">
        <v>1385</v>
      </c>
      <c r="R27" s="8">
        <v>1164</v>
      </c>
      <c r="S27" s="8">
        <v>6725</v>
      </c>
      <c r="T27" s="8">
        <v>7279</v>
      </c>
      <c r="U27" s="8">
        <v>10559</v>
      </c>
      <c r="V27" s="8">
        <v>12077</v>
      </c>
      <c r="W27" s="8">
        <v>8089</v>
      </c>
      <c r="X27" s="8">
        <v>0</v>
      </c>
      <c r="Y27" s="8">
        <v>0</v>
      </c>
      <c r="Z27" s="8">
        <v>774</v>
      </c>
      <c r="AA27" s="8">
        <v>1886</v>
      </c>
      <c r="AB27" s="8">
        <v>1530</v>
      </c>
      <c r="AC27" s="8">
        <v>1411</v>
      </c>
      <c r="AD27" s="8">
        <v>3696</v>
      </c>
      <c r="AE27" s="22">
        <v>8109</v>
      </c>
      <c r="AF27" s="22">
        <v>8908</v>
      </c>
      <c r="AG27" s="22">
        <v>11807</v>
      </c>
      <c r="AH27" s="22">
        <v>13480</v>
      </c>
      <c r="AI27" s="8">
        <v>8727</v>
      </c>
      <c r="AJ27" s="8">
        <v>3995</v>
      </c>
      <c r="AK27" s="8">
        <v>0</v>
      </c>
      <c r="AL27" s="8">
        <v>0</v>
      </c>
      <c r="AM27" s="8">
        <v>2760</v>
      </c>
      <c r="AN27" s="8">
        <v>2344</v>
      </c>
      <c r="AO27" s="8">
        <v>2673</v>
      </c>
      <c r="AP27" s="8">
        <v>5862</v>
      </c>
      <c r="AQ27" s="8">
        <v>9506</v>
      </c>
      <c r="AR27" s="8">
        <v>9837</v>
      </c>
      <c r="AS27" s="8">
        <v>11937</v>
      </c>
      <c r="AT27" s="8">
        <v>14153</v>
      </c>
      <c r="AU27" s="8">
        <v>9462</v>
      </c>
      <c r="AV27" s="8">
        <v>8791</v>
      </c>
      <c r="AW27" s="8">
        <v>2227</v>
      </c>
      <c r="AX27" s="8">
        <v>3104</v>
      </c>
      <c r="AY27" s="8">
        <v>3451</v>
      </c>
      <c r="AZ27" s="8">
        <v>2530</v>
      </c>
      <c r="BA27" s="8">
        <v>2644</v>
      </c>
      <c r="BB27" s="8">
        <v>6323</v>
      </c>
      <c r="BC27" s="8">
        <v>8495</v>
      </c>
      <c r="BD27" s="8">
        <v>9872</v>
      </c>
      <c r="BE27" s="8">
        <v>13213</v>
      </c>
      <c r="BF27" s="8">
        <v>14788</v>
      </c>
      <c r="BG27" s="8">
        <v>10489</v>
      </c>
      <c r="BH27" s="8">
        <v>9350</v>
      </c>
      <c r="BI27" s="8">
        <v>2121</v>
      </c>
      <c r="BJ27" s="8">
        <v>2802</v>
      </c>
      <c r="BK27" s="8">
        <v>3920</v>
      </c>
      <c r="BL27" s="8">
        <v>2435</v>
      </c>
      <c r="BM27" s="8">
        <v>3946</v>
      </c>
      <c r="BN27" s="8">
        <v>8925</v>
      </c>
      <c r="BO27" s="8">
        <v>8778</v>
      </c>
      <c r="BP27" s="8">
        <v>11311</v>
      </c>
      <c r="BQ27" s="8">
        <v>14978</v>
      </c>
      <c r="BR27" s="8">
        <v>13093</v>
      </c>
      <c r="BS27" s="8">
        <v>7935</v>
      </c>
      <c r="BT27" s="8">
        <v>8493</v>
      </c>
      <c r="BU27" s="8">
        <v>5141</v>
      </c>
      <c r="BV27" s="8">
        <v>2882</v>
      </c>
      <c r="BW27" s="8">
        <v>3740</v>
      </c>
      <c r="BX27" s="8">
        <v>2776</v>
      </c>
      <c r="BY27" s="8">
        <v>6020</v>
      </c>
      <c r="BZ27" s="8">
        <v>6085</v>
      </c>
      <c r="CA27" s="8">
        <v>9599</v>
      </c>
      <c r="CB27" s="8">
        <v>9870</v>
      </c>
      <c r="CC27" s="20">
        <v>12883</v>
      </c>
      <c r="CD27" s="20">
        <v>14169</v>
      </c>
      <c r="CE27" s="20">
        <v>7304</v>
      </c>
      <c r="CF27" s="20">
        <v>9845</v>
      </c>
      <c r="CG27" s="20">
        <v>2727</v>
      </c>
      <c r="CH27" s="20">
        <v>2546</v>
      </c>
      <c r="CI27" s="20">
        <v>3623</v>
      </c>
      <c r="CJ27" s="20">
        <v>3050</v>
      </c>
      <c r="CK27" s="20">
        <v>3007</v>
      </c>
      <c r="CL27" s="20">
        <v>8735</v>
      </c>
      <c r="CM27" s="20">
        <v>8099</v>
      </c>
      <c r="CN27" s="20">
        <v>12432</v>
      </c>
      <c r="CO27" s="20">
        <v>12687</v>
      </c>
      <c r="CP27" s="20">
        <v>14812</v>
      </c>
      <c r="CQ27" s="20">
        <v>8634</v>
      </c>
      <c r="CR27" s="20">
        <v>9026</v>
      </c>
      <c r="CS27" s="20">
        <v>3369</v>
      </c>
      <c r="CT27" s="20">
        <v>2473</v>
      </c>
      <c r="CU27" s="20">
        <v>3799</v>
      </c>
      <c r="CV27" s="20">
        <v>2970</v>
      </c>
      <c r="CW27" s="20">
        <v>2917</v>
      </c>
      <c r="CX27" s="20">
        <v>8205</v>
      </c>
      <c r="CY27" s="20">
        <v>6450</v>
      </c>
      <c r="CZ27" s="20">
        <v>9874</v>
      </c>
      <c r="DA27" s="20">
        <v>11718</v>
      </c>
      <c r="DB27" s="20">
        <v>15149</v>
      </c>
      <c r="DC27" s="20">
        <v>8739</v>
      </c>
      <c r="DD27" s="20">
        <v>8584</v>
      </c>
      <c r="DE27" s="20">
        <v>1784</v>
      </c>
      <c r="DF27" s="20">
        <v>2479</v>
      </c>
      <c r="DG27" s="20">
        <v>3927</v>
      </c>
      <c r="DH27" s="20">
        <v>2603</v>
      </c>
      <c r="DI27" s="20">
        <v>5482</v>
      </c>
      <c r="DJ27" s="20">
        <v>5594</v>
      </c>
      <c r="DK27" s="20">
        <v>9103</v>
      </c>
      <c r="DL27" s="20">
        <v>8797</v>
      </c>
      <c r="DM27" s="20">
        <v>12137</v>
      </c>
      <c r="DN27" s="20">
        <v>14559</v>
      </c>
      <c r="DO27" s="20">
        <v>7088</v>
      </c>
      <c r="DP27" s="20">
        <v>6997</v>
      </c>
      <c r="DQ27" s="20">
        <v>8</v>
      </c>
      <c r="DR27" s="20">
        <v>2249</v>
      </c>
      <c r="DS27" s="20">
        <v>3990</v>
      </c>
      <c r="DT27" s="20">
        <v>2432</v>
      </c>
      <c r="DU27" s="20">
        <v>3252</v>
      </c>
      <c r="DV27" s="20">
        <v>7631</v>
      </c>
      <c r="DW27" s="20">
        <v>5573</v>
      </c>
      <c r="DX27" s="20">
        <v>10876</v>
      </c>
      <c r="DY27" s="20">
        <v>12103</v>
      </c>
      <c r="DZ27" s="20">
        <v>13502</v>
      </c>
      <c r="EA27" s="20">
        <v>8128</v>
      </c>
      <c r="EB27" s="20">
        <v>8966</v>
      </c>
      <c r="EC27" s="20">
        <v>2237</v>
      </c>
      <c r="ED27" s="20">
        <v>2187</v>
      </c>
      <c r="EE27" s="20">
        <v>4152</v>
      </c>
      <c r="EF27" s="20">
        <v>3429</v>
      </c>
      <c r="EG27" s="20">
        <v>3423</v>
      </c>
      <c r="EH27" s="20">
        <v>8589</v>
      </c>
      <c r="EI27" s="20">
        <v>8499</v>
      </c>
      <c r="EJ27" s="20">
        <v>9039</v>
      </c>
      <c r="EK27" s="20">
        <v>11783</v>
      </c>
      <c r="EL27" s="20">
        <v>13731</v>
      </c>
      <c r="EM27" s="20">
        <v>10896</v>
      </c>
      <c r="EN27" s="20">
        <v>7936</v>
      </c>
      <c r="EO27" s="20">
        <v>1953</v>
      </c>
      <c r="EP27" s="20">
        <v>2429</v>
      </c>
      <c r="EQ27" s="20">
        <v>4755</v>
      </c>
      <c r="ER27" s="20">
        <v>2804</v>
      </c>
      <c r="ES27" s="20">
        <v>6098</v>
      </c>
      <c r="ET27" s="20">
        <v>4686</v>
      </c>
      <c r="EU27" s="20">
        <v>10972</v>
      </c>
      <c r="EV27" s="20">
        <v>8191</v>
      </c>
      <c r="EW27" s="20">
        <v>12595</v>
      </c>
      <c r="EX27" s="20">
        <v>14083</v>
      </c>
      <c r="EY27" s="20">
        <v>8426</v>
      </c>
      <c r="EZ27" s="20">
        <v>8186</v>
      </c>
      <c r="FA27" s="20">
        <v>2806</v>
      </c>
      <c r="FB27" s="20">
        <v>2903</v>
      </c>
      <c r="FC27" s="20">
        <v>4885</v>
      </c>
      <c r="FD27" s="20">
        <v>3016</v>
      </c>
      <c r="FE27" s="20">
        <v>3524</v>
      </c>
      <c r="FF27" s="20">
        <v>7697</v>
      </c>
      <c r="FG27" s="20">
        <v>7537</v>
      </c>
      <c r="FH27" s="20">
        <v>10951</v>
      </c>
      <c r="FI27" s="20">
        <v>13579</v>
      </c>
      <c r="FJ27" s="20">
        <v>13703</v>
      </c>
      <c r="FK27" s="20">
        <v>9761</v>
      </c>
      <c r="FL27" s="20">
        <v>10054</v>
      </c>
      <c r="FM27" s="20">
        <v>7</v>
      </c>
      <c r="FN27" s="20">
        <v>2860</v>
      </c>
      <c r="FO27" s="20">
        <v>5027</v>
      </c>
      <c r="FP27" s="20">
        <v>2804</v>
      </c>
      <c r="FQ27" s="20">
        <v>4800</v>
      </c>
      <c r="FR27" s="20">
        <v>4977</v>
      </c>
      <c r="FS27" s="20">
        <v>8963</v>
      </c>
      <c r="FT27" s="20">
        <v>9175</v>
      </c>
      <c r="FU27" s="20">
        <v>12891</v>
      </c>
      <c r="FV27" s="20">
        <v>14112</v>
      </c>
      <c r="FW27" s="20">
        <v>8341</v>
      </c>
      <c r="FX27" s="20">
        <v>8169</v>
      </c>
      <c r="FY27" s="20">
        <v>2910</v>
      </c>
      <c r="FZ27" s="20">
        <v>2083</v>
      </c>
      <c r="GA27" s="20">
        <v>4557</v>
      </c>
      <c r="GB27" s="20">
        <v>2607</v>
      </c>
      <c r="GC27" s="20">
        <v>3326</v>
      </c>
      <c r="GD27" s="20">
        <v>5958</v>
      </c>
      <c r="GE27" s="20">
        <v>6630</v>
      </c>
      <c r="GF27" s="20">
        <v>10378</v>
      </c>
      <c r="GG27" s="20">
        <v>12113</v>
      </c>
      <c r="GH27" s="20">
        <v>13184</v>
      </c>
      <c r="GI27" s="20">
        <v>7658</v>
      </c>
      <c r="GJ27" s="20">
        <v>7226</v>
      </c>
      <c r="GK27" s="20">
        <v>2494</v>
      </c>
      <c r="GL27" s="20">
        <v>2381</v>
      </c>
      <c r="GM27" s="20">
        <v>5359</v>
      </c>
      <c r="GN27" s="20">
        <v>2407</v>
      </c>
      <c r="GO27" s="20">
        <v>3975</v>
      </c>
      <c r="GP27" s="20">
        <v>6784</v>
      </c>
      <c r="GQ27" s="20">
        <v>7619</v>
      </c>
      <c r="GR27" s="20">
        <v>9251</v>
      </c>
      <c r="GS27" s="20">
        <v>12594</v>
      </c>
      <c r="GT27" s="20">
        <v>13764</v>
      </c>
      <c r="GU27" s="20">
        <v>7551</v>
      </c>
      <c r="GV27" s="20">
        <v>7208</v>
      </c>
      <c r="GW27" s="20">
        <v>3609</v>
      </c>
      <c r="GX27" s="20">
        <v>2193</v>
      </c>
      <c r="GY27" s="20">
        <v>5053</v>
      </c>
      <c r="GZ27" s="20">
        <v>2657</v>
      </c>
      <c r="HA27" s="20">
        <v>6141</v>
      </c>
      <c r="HB27" s="20">
        <v>4334</v>
      </c>
      <c r="HC27" s="20">
        <v>10096</v>
      </c>
      <c r="HD27" s="20">
        <v>8160</v>
      </c>
      <c r="HE27" s="20">
        <v>11634</v>
      </c>
      <c r="HF27" s="20">
        <v>12995</v>
      </c>
      <c r="HG27" s="20">
        <v>7176</v>
      </c>
      <c r="HH27" s="20">
        <v>7140</v>
      </c>
      <c r="HI27" s="20">
        <v>2460</v>
      </c>
      <c r="HJ27" s="20">
        <v>2301</v>
      </c>
      <c r="HK27" s="20">
        <v>5360</v>
      </c>
      <c r="HL27" s="20">
        <v>3015</v>
      </c>
      <c r="HM27" s="20">
        <v>3614</v>
      </c>
      <c r="HN27" s="20">
        <v>7477</v>
      </c>
      <c r="HO27" s="20">
        <v>7810</v>
      </c>
      <c r="HP27" s="20">
        <v>9384</v>
      </c>
      <c r="HQ27" s="20">
        <v>11997</v>
      </c>
      <c r="HR27" s="20">
        <v>14192</v>
      </c>
      <c r="HS27" s="20">
        <v>6835</v>
      </c>
      <c r="HT27" s="20">
        <v>7303</v>
      </c>
      <c r="HU27" s="20">
        <v>3624</v>
      </c>
      <c r="HV27" s="20">
        <v>2523</v>
      </c>
      <c r="HW27" s="20">
        <v>5205</v>
      </c>
      <c r="HX27" s="20">
        <v>3473</v>
      </c>
      <c r="HY27" s="20">
        <v>4433</v>
      </c>
      <c r="HZ27" s="20">
        <v>5327</v>
      </c>
      <c r="IA27" s="20">
        <v>8893</v>
      </c>
      <c r="IB27" s="20">
        <v>6684</v>
      </c>
      <c r="IC27" s="20">
        <v>12020</v>
      </c>
      <c r="ID27" s="20">
        <v>14263</v>
      </c>
      <c r="IE27" s="20">
        <v>8160</v>
      </c>
      <c r="IF27" s="20">
        <v>6083</v>
      </c>
      <c r="IG27" s="20">
        <v>3051</v>
      </c>
      <c r="IH27" s="20">
        <v>2202</v>
      </c>
      <c r="II27" s="20">
        <v>6226</v>
      </c>
      <c r="IJ27" s="20">
        <v>3161</v>
      </c>
      <c r="IK27" s="20">
        <v>6149</v>
      </c>
      <c r="IL27" s="20">
        <v>4977</v>
      </c>
      <c r="IM27" s="20">
        <v>9088</v>
      </c>
      <c r="IN27" s="20">
        <v>7797</v>
      </c>
      <c r="IO27" s="20">
        <f>12986+8</f>
        <v>12994</v>
      </c>
      <c r="IP27" s="20">
        <v>14291</v>
      </c>
      <c r="IQ27" s="20">
        <v>8192</v>
      </c>
      <c r="IR27" s="20">
        <v>7785</v>
      </c>
      <c r="IS27" s="20">
        <v>2200</v>
      </c>
      <c r="IT27" s="20">
        <v>2347</v>
      </c>
      <c r="IU27" s="20">
        <v>5682</v>
      </c>
      <c r="IV27" s="20">
        <v>3966</v>
      </c>
      <c r="IW27" s="20">
        <v>4267</v>
      </c>
      <c r="IX27" s="20">
        <v>6787</v>
      </c>
      <c r="IY27" s="20">
        <v>4990</v>
      </c>
      <c r="IZ27" s="20">
        <v>10561</v>
      </c>
      <c r="JA27" s="20">
        <v>13338</v>
      </c>
      <c r="JB27" s="20">
        <v>13971</v>
      </c>
      <c r="JC27" s="20">
        <v>7577</v>
      </c>
      <c r="JD27" s="20">
        <v>7975</v>
      </c>
      <c r="JE27" s="20">
        <v>4881</v>
      </c>
      <c r="JF27" s="20">
        <v>2078</v>
      </c>
      <c r="JG27" s="20">
        <v>5548</v>
      </c>
      <c r="JH27" s="20">
        <v>3859</v>
      </c>
      <c r="JI27" s="20">
        <v>5600</v>
      </c>
      <c r="JJ27" s="20">
        <v>5944</v>
      </c>
      <c r="JK27" s="20">
        <v>8893</v>
      </c>
      <c r="JL27" s="20">
        <v>7727</v>
      </c>
      <c r="JM27" s="20">
        <v>14058</v>
      </c>
      <c r="JN27" s="20">
        <v>13744</v>
      </c>
      <c r="JO27" s="20">
        <v>7155</v>
      </c>
      <c r="JP27" s="20">
        <v>8477</v>
      </c>
      <c r="JQ27" s="20">
        <v>3984</v>
      </c>
      <c r="JR27" s="20">
        <v>2121</v>
      </c>
      <c r="JS27" s="20">
        <v>6159</v>
      </c>
      <c r="JT27" s="20">
        <v>1319</v>
      </c>
      <c r="JU27" s="20">
        <v>4407</v>
      </c>
      <c r="JV27" s="20">
        <v>7743</v>
      </c>
      <c r="JW27" s="20">
        <v>8189</v>
      </c>
      <c r="JX27" s="20">
        <v>10305</v>
      </c>
      <c r="JY27" s="20">
        <v>13467</v>
      </c>
      <c r="JZ27" s="20">
        <v>13752</v>
      </c>
      <c r="KA27" s="20">
        <v>7704</v>
      </c>
      <c r="KB27" s="20">
        <v>7215</v>
      </c>
      <c r="KC27" s="20">
        <v>2823</v>
      </c>
      <c r="KD27" s="20">
        <v>2199</v>
      </c>
      <c r="KE27" s="20">
        <v>5089</v>
      </c>
      <c r="KF27" s="20">
        <v>3754</v>
      </c>
      <c r="KG27" s="20">
        <v>1850</v>
      </c>
      <c r="KH27" s="20">
        <v>0</v>
      </c>
      <c r="KI27" s="20">
        <v>532</v>
      </c>
      <c r="KJ27" s="20">
        <v>3043</v>
      </c>
      <c r="KK27" s="20">
        <v>14447</v>
      </c>
      <c r="KL27" s="20">
        <v>16564</v>
      </c>
      <c r="KM27" s="20">
        <v>10742</v>
      </c>
      <c r="KN27" s="20">
        <v>7463</v>
      </c>
      <c r="KO27" s="20">
        <v>12</v>
      </c>
      <c r="KP27" s="20">
        <v>65</v>
      </c>
      <c r="KQ27" s="20">
        <v>6</v>
      </c>
      <c r="KR27" s="20">
        <v>0</v>
      </c>
      <c r="KS27" s="20">
        <v>0</v>
      </c>
      <c r="KT27" s="20">
        <v>0</v>
      </c>
      <c r="KU27" s="20">
        <v>3616</v>
      </c>
      <c r="KV27" s="20">
        <v>9201</v>
      </c>
      <c r="KW27" s="20">
        <v>15033</v>
      </c>
      <c r="KX27" s="20">
        <v>16347</v>
      </c>
      <c r="KY27" s="20">
        <v>9597</v>
      </c>
      <c r="KZ27" s="20">
        <v>9736</v>
      </c>
      <c r="LA27" s="20">
        <v>2050</v>
      </c>
      <c r="LB27" s="20">
        <v>1722</v>
      </c>
      <c r="LC27" s="20">
        <v>4444</v>
      </c>
      <c r="LD27" s="20">
        <v>3238</v>
      </c>
      <c r="LE27" s="20">
        <v>3576</v>
      </c>
      <c r="LF27" s="20">
        <v>8062</v>
      </c>
      <c r="LG27" s="20">
        <v>9680</v>
      </c>
      <c r="LH27" s="20">
        <v>11310</v>
      </c>
      <c r="LI27" s="20">
        <v>14853</v>
      </c>
      <c r="LJ27" s="20">
        <v>15745</v>
      </c>
      <c r="LK27" s="20">
        <v>10668</v>
      </c>
      <c r="LL27" s="20">
        <v>9528</v>
      </c>
      <c r="LM27" s="20">
        <v>855</v>
      </c>
      <c r="LN27" s="20">
        <v>1045</v>
      </c>
      <c r="LO27" s="20">
        <v>4664</v>
      </c>
      <c r="LP27" s="20">
        <v>4025</v>
      </c>
      <c r="LQ27" s="20">
        <v>3090</v>
      </c>
      <c r="LR27" s="20">
        <v>2238</v>
      </c>
      <c r="LS27" s="20">
        <v>6633</v>
      </c>
      <c r="LT27" s="20">
        <v>6804</v>
      </c>
      <c r="LU27" s="20">
        <v>11299</v>
      </c>
      <c r="LV27" s="20">
        <v>14206</v>
      </c>
      <c r="LW27" s="20">
        <v>7815</v>
      </c>
      <c r="LX27" s="20">
        <v>7816</v>
      </c>
      <c r="LY27" s="20">
        <v>529</v>
      </c>
      <c r="LZ27" s="20">
        <v>2291</v>
      </c>
      <c r="MA27" s="20">
        <v>6029</v>
      </c>
      <c r="MB27" s="20">
        <v>4401</v>
      </c>
      <c r="MC27" s="20">
        <v>5487</v>
      </c>
      <c r="MD27" s="20">
        <v>4706</v>
      </c>
      <c r="ME27" s="20">
        <v>7935</v>
      </c>
      <c r="MF27" s="20">
        <v>9300</v>
      </c>
      <c r="MG27" s="20">
        <v>14796</v>
      </c>
      <c r="MH27" s="20">
        <v>15708</v>
      </c>
      <c r="MI27" s="20">
        <v>7930</v>
      </c>
      <c r="MJ27" s="20">
        <v>7141</v>
      </c>
      <c r="MK27" s="20">
        <v>2101</v>
      </c>
      <c r="ML27" s="20">
        <v>2573</v>
      </c>
      <c r="MM27" s="18"/>
    </row>
    <row r="28" spans="1:351" ht="17">
      <c r="A28" s="69" t="s">
        <v>61</v>
      </c>
      <c r="B28" s="8" t="s">
        <v>62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22"/>
      <c r="AF28" s="22"/>
      <c r="AG28" s="22"/>
      <c r="AH28" s="22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>
        <v>1605</v>
      </c>
      <c r="FH28" s="20">
        <v>1676</v>
      </c>
      <c r="FI28" s="20">
        <v>2961</v>
      </c>
      <c r="FJ28" s="20">
        <v>3855</v>
      </c>
      <c r="FK28" s="20">
        <v>2991</v>
      </c>
      <c r="FL28" s="20">
        <v>2394</v>
      </c>
      <c r="FM28" s="20">
        <v>1628</v>
      </c>
      <c r="FN28" s="20">
        <v>1583</v>
      </c>
      <c r="FO28" s="20">
        <v>1547</v>
      </c>
      <c r="FP28" s="20">
        <v>1419</v>
      </c>
      <c r="FQ28" s="20">
        <v>1928</v>
      </c>
      <c r="FR28" s="20">
        <v>2208</v>
      </c>
      <c r="FS28" s="20">
        <v>2906</v>
      </c>
      <c r="FT28" s="20">
        <v>2844</v>
      </c>
      <c r="FU28" s="20">
        <v>3747</v>
      </c>
      <c r="FV28" s="20">
        <v>4410</v>
      </c>
      <c r="FW28" s="20">
        <v>4391</v>
      </c>
      <c r="FX28" s="20">
        <v>4029</v>
      </c>
      <c r="FY28" s="20">
        <v>3202</v>
      </c>
      <c r="FZ28" s="20">
        <v>2576</v>
      </c>
      <c r="GA28" s="20">
        <v>2369</v>
      </c>
      <c r="GB28" s="20">
        <v>1842</v>
      </c>
      <c r="GC28" s="20">
        <v>2087</v>
      </c>
      <c r="GD28" s="20">
        <v>2911</v>
      </c>
      <c r="GE28" s="20">
        <v>3183</v>
      </c>
      <c r="GF28" s="20">
        <v>4099</v>
      </c>
      <c r="GG28" s="20">
        <v>3644</v>
      </c>
      <c r="GH28" s="20">
        <v>6143</v>
      </c>
      <c r="GI28" s="20">
        <v>3945</v>
      </c>
      <c r="GJ28" s="20">
        <v>3466</v>
      </c>
      <c r="GK28" s="20">
        <v>3243</v>
      </c>
      <c r="GL28" s="20">
        <v>3976</v>
      </c>
      <c r="GM28" s="20">
        <v>1883</v>
      </c>
      <c r="GN28" s="20">
        <v>2777</v>
      </c>
      <c r="GO28" s="20">
        <v>1677</v>
      </c>
      <c r="GP28" s="20">
        <v>4506</v>
      </c>
      <c r="GQ28" s="20">
        <v>6423</v>
      </c>
      <c r="GR28" s="20">
        <v>6677</v>
      </c>
      <c r="GS28" s="20">
        <v>4973</v>
      </c>
      <c r="GT28" s="20">
        <v>5819</v>
      </c>
      <c r="GU28" s="20">
        <v>4560</v>
      </c>
      <c r="GV28" s="20">
        <v>4413</v>
      </c>
      <c r="GW28" s="20">
        <v>3851</v>
      </c>
      <c r="GX28" s="20">
        <v>3307</v>
      </c>
      <c r="GY28" s="20">
        <v>3007</v>
      </c>
      <c r="GZ28" s="20">
        <v>2839</v>
      </c>
      <c r="HA28" s="20">
        <v>3343</v>
      </c>
      <c r="HB28" s="20">
        <v>4233</v>
      </c>
      <c r="HC28" s="20">
        <v>4072</v>
      </c>
      <c r="HD28" s="20">
        <v>3886</v>
      </c>
      <c r="HE28" s="20">
        <v>4463</v>
      </c>
      <c r="HF28" s="20">
        <v>5114</v>
      </c>
      <c r="HG28" s="20">
        <v>4026</v>
      </c>
      <c r="HH28" s="20">
        <v>4177</v>
      </c>
      <c r="HI28" s="20">
        <v>3806</v>
      </c>
      <c r="HJ28" s="20">
        <v>3873</v>
      </c>
      <c r="HK28" s="20">
        <v>3673</v>
      </c>
      <c r="HL28" s="20">
        <v>3109</v>
      </c>
      <c r="HM28" s="20">
        <v>3538</v>
      </c>
      <c r="HN28" s="20">
        <v>4262</v>
      </c>
      <c r="HO28" s="20">
        <v>5093</v>
      </c>
      <c r="HP28" s="20">
        <v>4637</v>
      </c>
      <c r="HQ28" s="20">
        <v>5398</v>
      </c>
      <c r="HR28" s="20">
        <v>5545</v>
      </c>
      <c r="HS28" s="20">
        <v>4947</v>
      </c>
      <c r="HT28" s="20">
        <v>4846</v>
      </c>
      <c r="HU28" s="20">
        <v>3923</v>
      </c>
      <c r="HV28" s="20">
        <v>4078</v>
      </c>
      <c r="HW28" s="20">
        <v>3151</v>
      </c>
      <c r="HX28" s="20">
        <v>2571</v>
      </c>
      <c r="HY28" s="20">
        <v>3013</v>
      </c>
      <c r="HZ28" s="20">
        <v>3420</v>
      </c>
      <c r="IA28" s="20">
        <v>3812</v>
      </c>
      <c r="IB28" s="20">
        <v>4139</v>
      </c>
      <c r="IC28" s="20">
        <v>4678</v>
      </c>
      <c r="ID28" s="20">
        <v>4976</v>
      </c>
      <c r="IE28" s="20">
        <v>3838</v>
      </c>
      <c r="IF28" s="20">
        <v>3893</v>
      </c>
      <c r="IG28" s="20">
        <v>3481</v>
      </c>
      <c r="IH28" s="20">
        <v>3409</v>
      </c>
      <c r="II28" s="20">
        <v>3284</v>
      </c>
      <c r="IJ28" s="20">
        <v>2818</v>
      </c>
      <c r="IK28" s="20">
        <v>3121</v>
      </c>
      <c r="IL28" s="20">
        <v>3431</v>
      </c>
      <c r="IM28" s="20">
        <v>4095</v>
      </c>
      <c r="IN28" s="20">
        <v>3926</v>
      </c>
      <c r="IO28" s="20">
        <v>4736</v>
      </c>
      <c r="IP28" s="20">
        <v>4652</v>
      </c>
      <c r="IQ28" s="20">
        <v>4125</v>
      </c>
      <c r="IR28" s="20">
        <v>3764</v>
      </c>
      <c r="IS28" s="20">
        <v>3521</v>
      </c>
      <c r="IT28" s="20">
        <v>3604</v>
      </c>
      <c r="IU28" s="20">
        <v>3144</v>
      </c>
      <c r="IV28" s="20">
        <v>2658</v>
      </c>
      <c r="IW28" s="20">
        <v>3507</v>
      </c>
      <c r="IX28" s="20">
        <v>4338</v>
      </c>
      <c r="IY28" s="20">
        <v>4200</v>
      </c>
      <c r="IZ28" s="20">
        <v>3937</v>
      </c>
      <c r="JA28" s="20">
        <v>4660</v>
      </c>
      <c r="JB28" s="20">
        <v>5049</v>
      </c>
      <c r="JC28" s="20">
        <v>4202</v>
      </c>
      <c r="JD28" s="20">
        <v>3850</v>
      </c>
      <c r="JE28" s="20">
        <v>3758</v>
      </c>
      <c r="JF28" s="20">
        <v>3588</v>
      </c>
      <c r="JG28" s="20">
        <v>3234</v>
      </c>
      <c r="JH28" s="20">
        <v>2562</v>
      </c>
      <c r="JI28" s="20">
        <v>2850</v>
      </c>
      <c r="JJ28" s="20">
        <v>3287</v>
      </c>
      <c r="JK28" s="20">
        <v>3875</v>
      </c>
      <c r="JL28" s="20">
        <v>4358</v>
      </c>
      <c r="JM28" s="20">
        <v>4722</v>
      </c>
      <c r="JN28" s="20">
        <v>5347</v>
      </c>
      <c r="JO28" s="20">
        <v>4196</v>
      </c>
      <c r="JP28" s="20">
        <v>4609</v>
      </c>
      <c r="JQ28" s="20">
        <v>3798</v>
      </c>
      <c r="JR28" s="20">
        <v>3914</v>
      </c>
      <c r="JS28" s="20">
        <v>3145</v>
      </c>
      <c r="JT28" s="20">
        <v>2351</v>
      </c>
      <c r="JU28" s="20">
        <v>2789</v>
      </c>
      <c r="JV28" s="20">
        <v>4460</v>
      </c>
      <c r="JW28" s="20">
        <v>4966</v>
      </c>
      <c r="JX28" s="20">
        <v>5546</v>
      </c>
      <c r="JY28" s="20">
        <v>6713</v>
      </c>
      <c r="JZ28" s="20">
        <v>7708</v>
      </c>
      <c r="KA28" s="20">
        <v>6362</v>
      </c>
      <c r="KB28" s="20">
        <v>6695</v>
      </c>
      <c r="KC28" s="20">
        <v>5244</v>
      </c>
      <c r="KD28" s="20">
        <v>5467</v>
      </c>
      <c r="KE28" s="20">
        <v>4306</v>
      </c>
      <c r="KF28" s="20">
        <v>3541</v>
      </c>
      <c r="KG28" s="20">
        <v>1206</v>
      </c>
      <c r="KH28" s="20">
        <v>7</v>
      </c>
      <c r="KI28" s="20">
        <v>169</v>
      </c>
      <c r="KJ28" s="20">
        <v>2351</v>
      </c>
      <c r="KK28" s="20">
        <v>3560</v>
      </c>
      <c r="KL28" s="20">
        <v>11757</v>
      </c>
      <c r="KM28" s="20">
        <v>5911</v>
      </c>
      <c r="KN28" s="20">
        <v>3298</v>
      </c>
      <c r="KO28" s="20">
        <v>1531</v>
      </c>
      <c r="KP28" s="20">
        <v>1000</v>
      </c>
      <c r="KQ28" s="20">
        <v>632</v>
      </c>
      <c r="KR28" s="20">
        <v>1522</v>
      </c>
      <c r="KS28" s="20">
        <v>3096</v>
      </c>
      <c r="KT28" s="20">
        <v>2477</v>
      </c>
      <c r="KU28" s="20">
        <v>3926</v>
      </c>
      <c r="KV28" s="20">
        <v>6210</v>
      </c>
      <c r="KW28" s="20">
        <v>9607</v>
      </c>
      <c r="KX28" s="20">
        <v>11515</v>
      </c>
      <c r="KY28" s="20">
        <v>7255</v>
      </c>
      <c r="KZ28" s="20">
        <v>6859</v>
      </c>
      <c r="LA28" s="20">
        <v>4932</v>
      </c>
      <c r="LB28" s="20">
        <v>4113</v>
      </c>
      <c r="LC28" s="20">
        <v>4936</v>
      </c>
      <c r="LD28" s="20">
        <v>4804</v>
      </c>
      <c r="LE28" s="20">
        <v>5857</v>
      </c>
      <c r="LF28" s="20">
        <v>6527</v>
      </c>
      <c r="LG28" s="20">
        <v>7344</v>
      </c>
      <c r="LH28" s="20">
        <v>9503</v>
      </c>
      <c r="LI28" s="20">
        <v>12540</v>
      </c>
      <c r="LJ28" s="20">
        <v>14512</v>
      </c>
      <c r="LK28" s="20">
        <v>10393</v>
      </c>
      <c r="LL28" s="20">
        <v>10413</v>
      </c>
      <c r="LM28" s="20">
        <v>10184</v>
      </c>
      <c r="LN28" s="20">
        <v>10603</v>
      </c>
      <c r="LO28" s="20">
        <v>8414</v>
      </c>
      <c r="LP28" s="20">
        <v>7340</v>
      </c>
      <c r="LQ28" s="20">
        <v>6967</v>
      </c>
      <c r="LR28" s="20">
        <v>10112</v>
      </c>
      <c r="LS28" s="20">
        <v>10295</v>
      </c>
      <c r="LT28" s="20">
        <v>12509</v>
      </c>
      <c r="LU28" s="20">
        <v>15602</v>
      </c>
      <c r="LV28" s="20">
        <v>16264</v>
      </c>
      <c r="LW28" s="20">
        <v>12063</v>
      </c>
      <c r="LX28" s="20">
        <v>10535</v>
      </c>
      <c r="LY28" s="20">
        <v>11876</v>
      </c>
      <c r="LZ28" s="20">
        <v>11005</v>
      </c>
      <c r="MA28" s="20">
        <v>8959</v>
      </c>
      <c r="MB28" s="20">
        <v>8059</v>
      </c>
      <c r="MC28" s="20">
        <v>8187</v>
      </c>
      <c r="MD28" s="20">
        <v>8827</v>
      </c>
      <c r="ME28" s="20">
        <v>11987</v>
      </c>
      <c r="MF28" s="20">
        <v>12198</v>
      </c>
      <c r="MG28" s="20">
        <v>15176</v>
      </c>
      <c r="MH28" s="20">
        <v>17087</v>
      </c>
      <c r="MI28" s="20">
        <v>11571</v>
      </c>
      <c r="MJ28" s="20">
        <v>11993</v>
      </c>
      <c r="MK28" s="20">
        <v>11897</v>
      </c>
      <c r="ML28" s="20">
        <v>12669</v>
      </c>
      <c r="MM28" s="18"/>
    </row>
    <row r="29" spans="1:351" ht="17">
      <c r="A29" s="69" t="s">
        <v>51</v>
      </c>
      <c r="B29" s="174" t="s">
        <v>21</v>
      </c>
      <c r="C29" s="8">
        <v>0</v>
      </c>
      <c r="D29" s="8">
        <v>0</v>
      </c>
      <c r="E29" s="8">
        <v>0</v>
      </c>
      <c r="F29" s="8">
        <v>8549</v>
      </c>
      <c r="G29" s="8">
        <v>29896</v>
      </c>
      <c r="H29" s="8">
        <v>51704</v>
      </c>
      <c r="I29" s="8">
        <v>85489</v>
      </c>
      <c r="J29" s="8">
        <v>125584</v>
      </c>
      <c r="K29" s="8">
        <v>28703</v>
      </c>
      <c r="L29" s="8">
        <v>7567</v>
      </c>
      <c r="M29" s="8">
        <v>0</v>
      </c>
      <c r="N29" s="8">
        <v>0</v>
      </c>
      <c r="O29" s="8">
        <v>0</v>
      </c>
      <c r="P29" s="8">
        <v>0</v>
      </c>
      <c r="Q29" s="8">
        <v>1236</v>
      </c>
      <c r="R29" s="8">
        <v>5456</v>
      </c>
      <c r="S29" s="8">
        <v>43768</v>
      </c>
      <c r="T29" s="8">
        <v>30236</v>
      </c>
      <c r="U29" s="8">
        <v>78282</v>
      </c>
      <c r="V29" s="8">
        <v>128646</v>
      </c>
      <c r="W29" s="8">
        <v>35810</v>
      </c>
      <c r="X29" s="8">
        <v>8473</v>
      </c>
      <c r="Y29" s="8">
        <v>403</v>
      </c>
      <c r="Z29" s="8">
        <v>0</v>
      </c>
      <c r="AA29" s="8">
        <v>0</v>
      </c>
      <c r="AB29" s="8">
        <v>0</v>
      </c>
      <c r="AC29" s="8">
        <v>0</v>
      </c>
      <c r="AD29" s="8">
        <v>9681</v>
      </c>
      <c r="AE29" s="22">
        <v>49091</v>
      </c>
      <c r="AF29" s="22">
        <v>81469</v>
      </c>
      <c r="AG29" s="22">
        <v>83576</v>
      </c>
      <c r="AH29" s="22">
        <v>130425</v>
      </c>
      <c r="AI29" s="8">
        <v>30829</v>
      </c>
      <c r="AJ29" s="8">
        <v>4932</v>
      </c>
      <c r="AK29" s="8">
        <v>171</v>
      </c>
      <c r="AL29" s="8">
        <v>114</v>
      </c>
      <c r="AM29" s="8">
        <v>10</v>
      </c>
      <c r="AN29" s="8">
        <v>0</v>
      </c>
      <c r="AO29" s="8">
        <v>1251</v>
      </c>
      <c r="AP29" s="8">
        <v>10074</v>
      </c>
      <c r="AQ29" s="8">
        <v>47129</v>
      </c>
      <c r="AR29" s="8">
        <v>69642</v>
      </c>
      <c r="AS29" s="8">
        <v>96642</v>
      </c>
      <c r="AT29" s="8">
        <v>126481</v>
      </c>
      <c r="AU29" s="8">
        <v>35223</v>
      </c>
      <c r="AV29" s="8">
        <v>7662</v>
      </c>
      <c r="AW29" s="8">
        <v>256</v>
      </c>
      <c r="AX29" s="8">
        <v>6</v>
      </c>
      <c r="AY29" s="8">
        <v>0</v>
      </c>
      <c r="AZ29" s="8">
        <v>9</v>
      </c>
      <c r="BA29" s="8">
        <v>338</v>
      </c>
      <c r="BB29" s="8">
        <v>20146</v>
      </c>
      <c r="BC29" s="8">
        <v>38520</v>
      </c>
      <c r="BD29" s="8">
        <v>74238</v>
      </c>
      <c r="BE29" s="8">
        <v>91665</v>
      </c>
      <c r="BF29" s="8">
        <v>123225</v>
      </c>
      <c r="BG29" s="8">
        <v>36401</v>
      </c>
      <c r="BH29" s="8">
        <v>11774</v>
      </c>
      <c r="BI29" s="8">
        <v>88</v>
      </c>
      <c r="BJ29" s="8">
        <v>0</v>
      </c>
      <c r="BK29" s="8">
        <v>6</v>
      </c>
      <c r="BL29" s="8">
        <v>0</v>
      </c>
      <c r="BM29" s="8">
        <v>18</v>
      </c>
      <c r="BN29" s="8">
        <v>21009</v>
      </c>
      <c r="BO29" s="8">
        <v>40120</v>
      </c>
      <c r="BP29" s="8">
        <v>68944</v>
      </c>
      <c r="BQ29" s="8">
        <v>93580</v>
      </c>
      <c r="BR29" s="8">
        <v>127411</v>
      </c>
      <c r="BS29" s="8">
        <v>33688</v>
      </c>
      <c r="BT29" s="8">
        <v>13009</v>
      </c>
      <c r="BU29" s="8">
        <v>252</v>
      </c>
      <c r="BV29" s="8">
        <v>5</v>
      </c>
      <c r="BW29" s="8">
        <v>0</v>
      </c>
      <c r="BX29" s="8">
        <v>61</v>
      </c>
      <c r="BY29" s="8">
        <v>2691</v>
      </c>
      <c r="BZ29" s="8">
        <v>14694</v>
      </c>
      <c r="CA29" s="8">
        <v>74371</v>
      </c>
      <c r="CB29" s="8">
        <v>58565</v>
      </c>
      <c r="CC29" s="20">
        <v>91763</v>
      </c>
      <c r="CD29" s="20">
        <v>117086</v>
      </c>
      <c r="CE29" s="20">
        <v>41697</v>
      </c>
      <c r="CF29" s="20">
        <v>8759</v>
      </c>
      <c r="CG29" s="20">
        <v>1252</v>
      </c>
      <c r="CH29" s="20">
        <v>0</v>
      </c>
      <c r="CI29" s="20">
        <v>0</v>
      </c>
      <c r="CJ29" s="20">
        <v>0</v>
      </c>
      <c r="CK29" s="20">
        <v>1083</v>
      </c>
      <c r="CL29" s="20">
        <v>17920</v>
      </c>
      <c r="CM29" s="20">
        <v>52749</v>
      </c>
      <c r="CN29" s="20">
        <v>71307</v>
      </c>
      <c r="CO29" s="20">
        <v>87980</v>
      </c>
      <c r="CP29" s="20">
        <v>117295</v>
      </c>
      <c r="CQ29" s="20">
        <v>36993</v>
      </c>
      <c r="CR29" s="20">
        <v>9394</v>
      </c>
      <c r="CS29" s="20">
        <v>203</v>
      </c>
      <c r="CT29" s="20">
        <v>13</v>
      </c>
      <c r="CU29" s="20">
        <v>0</v>
      </c>
      <c r="CV29" s="20">
        <v>0</v>
      </c>
      <c r="CW29" s="20">
        <v>1384</v>
      </c>
      <c r="CX29" s="20">
        <v>12680</v>
      </c>
      <c r="CY29" s="20">
        <v>48807</v>
      </c>
      <c r="CZ29" s="20">
        <v>50827</v>
      </c>
      <c r="DA29" s="20">
        <v>72938</v>
      </c>
      <c r="DB29" s="20">
        <v>106630</v>
      </c>
      <c r="DC29" s="20">
        <v>37223</v>
      </c>
      <c r="DD29" s="20">
        <v>8033</v>
      </c>
      <c r="DE29" s="20">
        <v>214</v>
      </c>
      <c r="DF29" s="20">
        <v>37</v>
      </c>
      <c r="DG29" s="20">
        <v>0</v>
      </c>
      <c r="DH29" s="20">
        <v>13</v>
      </c>
      <c r="DI29" s="20">
        <v>1635</v>
      </c>
      <c r="DJ29" s="20">
        <v>12976</v>
      </c>
      <c r="DK29" s="20">
        <v>55501</v>
      </c>
      <c r="DL29" s="20">
        <v>45372</v>
      </c>
      <c r="DM29" s="20">
        <v>74090</v>
      </c>
      <c r="DN29" s="20">
        <v>98701</v>
      </c>
      <c r="DO29" s="20">
        <v>38734</v>
      </c>
      <c r="DP29" s="20">
        <v>9393</v>
      </c>
      <c r="DQ29" s="20">
        <v>353</v>
      </c>
      <c r="DR29" s="20">
        <v>0</v>
      </c>
      <c r="DS29" s="20">
        <v>11</v>
      </c>
      <c r="DT29" s="20">
        <v>16</v>
      </c>
      <c r="DU29" s="20">
        <v>226</v>
      </c>
      <c r="DV29" s="20">
        <v>16975</v>
      </c>
      <c r="DW29" s="20">
        <v>39327</v>
      </c>
      <c r="DX29" s="20">
        <v>52983</v>
      </c>
      <c r="DY29" s="20">
        <v>73201</v>
      </c>
      <c r="DZ29" s="20">
        <v>86116</v>
      </c>
      <c r="EA29" s="20">
        <v>39984</v>
      </c>
      <c r="EB29" s="20">
        <v>10758</v>
      </c>
      <c r="EC29" s="20">
        <v>761</v>
      </c>
      <c r="ED29" s="20">
        <v>22</v>
      </c>
      <c r="EE29" s="20">
        <v>1</v>
      </c>
      <c r="EF29" s="20">
        <v>8</v>
      </c>
      <c r="EG29" s="20">
        <v>407</v>
      </c>
      <c r="EH29" s="20">
        <v>23270</v>
      </c>
      <c r="EI29" s="20">
        <v>45392</v>
      </c>
      <c r="EJ29" s="20">
        <v>54047</v>
      </c>
      <c r="EK29" s="20">
        <v>80346</v>
      </c>
      <c r="EL29" s="20">
        <v>96238</v>
      </c>
      <c r="EM29" s="20">
        <v>34058</v>
      </c>
      <c r="EN29" s="20">
        <v>11333</v>
      </c>
      <c r="EO29" s="20">
        <v>558</v>
      </c>
      <c r="EP29" s="20">
        <v>39</v>
      </c>
      <c r="EQ29" s="20">
        <v>0</v>
      </c>
      <c r="ER29" s="20">
        <v>35</v>
      </c>
      <c r="ES29" s="20">
        <v>866</v>
      </c>
      <c r="ET29" s="20">
        <v>14855</v>
      </c>
      <c r="EU29" s="20">
        <v>57876</v>
      </c>
      <c r="EV29" s="20">
        <v>48865</v>
      </c>
      <c r="EW29" s="20">
        <v>81179</v>
      </c>
      <c r="EX29" s="20">
        <v>103612</v>
      </c>
      <c r="EY29" s="20">
        <v>36835</v>
      </c>
      <c r="EZ29" s="20">
        <v>10904</v>
      </c>
      <c r="FA29" s="20">
        <v>1230</v>
      </c>
      <c r="FB29" s="20">
        <v>707</v>
      </c>
      <c r="FC29" s="20">
        <v>689</v>
      </c>
      <c r="FD29" s="20">
        <v>953</v>
      </c>
      <c r="FE29" s="20">
        <v>1977</v>
      </c>
      <c r="FF29" s="20">
        <v>21030</v>
      </c>
      <c r="FG29" s="20">
        <v>54682</v>
      </c>
      <c r="FH29" s="20">
        <v>62080</v>
      </c>
      <c r="FI29" s="20">
        <v>87260</v>
      </c>
      <c r="FJ29" s="20">
        <v>105840</v>
      </c>
      <c r="FK29" s="20">
        <v>40695</v>
      </c>
      <c r="FL29" s="20">
        <v>11709</v>
      </c>
      <c r="FM29" s="20">
        <v>1743</v>
      </c>
      <c r="FN29" s="20">
        <v>884</v>
      </c>
      <c r="FO29" s="20">
        <v>877</v>
      </c>
      <c r="FP29" s="20">
        <v>828</v>
      </c>
      <c r="FQ29" s="20">
        <v>2072</v>
      </c>
      <c r="FR29" s="20">
        <v>19979</v>
      </c>
      <c r="FS29" s="20">
        <v>50745</v>
      </c>
      <c r="FT29" s="20">
        <v>58742</v>
      </c>
      <c r="FU29" s="20">
        <v>87600</v>
      </c>
      <c r="FV29" s="20">
        <v>106741</v>
      </c>
      <c r="FW29" s="20">
        <v>39251</v>
      </c>
      <c r="FX29" s="20">
        <v>12196</v>
      </c>
      <c r="FY29" s="20">
        <v>1836</v>
      </c>
      <c r="FZ29" s="20">
        <v>167</v>
      </c>
      <c r="GA29" s="20">
        <v>36</v>
      </c>
      <c r="GB29" s="20">
        <v>44</v>
      </c>
      <c r="GC29" s="20">
        <v>37</v>
      </c>
      <c r="GD29" s="20">
        <v>22702</v>
      </c>
      <c r="GE29" s="20">
        <v>40650</v>
      </c>
      <c r="GF29" s="20">
        <v>69772</v>
      </c>
      <c r="GG29" s="20">
        <v>81559</v>
      </c>
      <c r="GH29" s="20">
        <v>108122</v>
      </c>
      <c r="GI29" s="20">
        <v>42631</v>
      </c>
      <c r="GJ29" s="20">
        <v>11955</v>
      </c>
      <c r="GK29" s="20">
        <v>1356</v>
      </c>
      <c r="GL29" s="20">
        <v>13</v>
      </c>
      <c r="GM29" s="20">
        <v>12</v>
      </c>
      <c r="GN29" s="20">
        <v>117</v>
      </c>
      <c r="GO29" s="20">
        <v>885</v>
      </c>
      <c r="GP29" s="20">
        <v>27476</v>
      </c>
      <c r="GQ29" s="20">
        <v>51233</v>
      </c>
      <c r="GR29" s="20">
        <v>59180</v>
      </c>
      <c r="GS29" s="20">
        <v>82086</v>
      </c>
      <c r="GT29" s="20">
        <v>106018</v>
      </c>
      <c r="GU29" s="20">
        <v>44932</v>
      </c>
      <c r="GV29" s="20">
        <v>11344</v>
      </c>
      <c r="GW29" s="20">
        <v>1911</v>
      </c>
      <c r="GX29" s="20">
        <v>0</v>
      </c>
      <c r="GY29" s="20">
        <v>17</v>
      </c>
      <c r="GZ29" s="20">
        <v>83</v>
      </c>
      <c r="HA29" s="20">
        <v>624</v>
      </c>
      <c r="HB29" s="20">
        <v>21925</v>
      </c>
      <c r="HC29" s="20">
        <v>53748</v>
      </c>
      <c r="HD29" s="20">
        <v>51352</v>
      </c>
      <c r="HE29" s="20">
        <v>88070</v>
      </c>
      <c r="HF29" s="20">
        <v>101682</v>
      </c>
      <c r="HG29" s="20">
        <v>37173</v>
      </c>
      <c r="HH29" s="20">
        <v>11003</v>
      </c>
      <c r="HI29" s="20">
        <v>1269</v>
      </c>
      <c r="HJ29" s="20">
        <v>10</v>
      </c>
      <c r="HK29" s="175">
        <v>12</v>
      </c>
      <c r="HL29" s="175">
        <v>34</v>
      </c>
      <c r="HM29" s="175">
        <v>945</v>
      </c>
      <c r="HN29" s="175">
        <v>23979</v>
      </c>
      <c r="HO29" s="175">
        <v>47874</v>
      </c>
      <c r="HP29" s="175">
        <v>63273</v>
      </c>
      <c r="HQ29" s="175">
        <v>77827</v>
      </c>
      <c r="HR29" s="175">
        <v>97602</v>
      </c>
      <c r="HS29" s="175">
        <v>33760</v>
      </c>
      <c r="HT29" s="175">
        <v>10049</v>
      </c>
      <c r="HU29" s="175">
        <v>1369</v>
      </c>
      <c r="HV29" s="175">
        <v>112</v>
      </c>
      <c r="HW29" s="175">
        <v>190</v>
      </c>
      <c r="HX29" s="175">
        <v>246</v>
      </c>
      <c r="HY29" s="175">
        <v>1073</v>
      </c>
      <c r="HZ29" s="175">
        <v>23268</v>
      </c>
      <c r="IA29" s="175">
        <v>48542</v>
      </c>
      <c r="IB29" s="175">
        <v>59082</v>
      </c>
      <c r="IC29" s="175">
        <v>81422</v>
      </c>
      <c r="ID29" s="175">
        <v>101668</v>
      </c>
      <c r="IE29" s="175">
        <v>42054</v>
      </c>
      <c r="IF29" s="175">
        <v>7606</v>
      </c>
      <c r="IG29" s="175">
        <v>1538</v>
      </c>
      <c r="IH29" s="175">
        <v>120</v>
      </c>
      <c r="II29" s="175">
        <v>48</v>
      </c>
      <c r="IJ29" s="175">
        <v>88</v>
      </c>
      <c r="IK29" s="175">
        <v>3929</v>
      </c>
      <c r="IL29" s="175">
        <v>28045</v>
      </c>
      <c r="IM29" s="175">
        <v>66525</v>
      </c>
      <c r="IN29" s="175">
        <v>65173</v>
      </c>
      <c r="IO29" s="175">
        <v>91822</v>
      </c>
      <c r="IP29" s="175">
        <v>107350</v>
      </c>
      <c r="IQ29" s="175">
        <v>48487</v>
      </c>
      <c r="IR29" s="175">
        <v>8729</v>
      </c>
      <c r="IS29" s="175">
        <v>1926</v>
      </c>
      <c r="IT29" s="175">
        <v>55</v>
      </c>
      <c r="IU29" s="175">
        <v>134</v>
      </c>
      <c r="IV29" s="175">
        <v>80</v>
      </c>
      <c r="IW29" s="175">
        <v>917</v>
      </c>
      <c r="IX29" s="175">
        <v>29933</v>
      </c>
      <c r="IY29" s="175">
        <v>51808</v>
      </c>
      <c r="IZ29" s="175">
        <v>73548</v>
      </c>
      <c r="JA29" s="175">
        <v>93189</v>
      </c>
      <c r="JB29" s="175">
        <v>103657</v>
      </c>
      <c r="JC29" s="175">
        <v>56374</v>
      </c>
      <c r="JD29" s="175">
        <v>9718</v>
      </c>
      <c r="JE29" s="175">
        <v>2099</v>
      </c>
      <c r="JF29" s="175">
        <v>113</v>
      </c>
      <c r="JG29" s="175">
        <v>60</v>
      </c>
      <c r="JH29" s="175">
        <v>146</v>
      </c>
      <c r="JI29" s="175">
        <v>2164</v>
      </c>
      <c r="JJ29" s="175">
        <v>30895</v>
      </c>
      <c r="JK29" s="175">
        <v>60230</v>
      </c>
      <c r="JL29" s="175">
        <v>64158</v>
      </c>
      <c r="JM29" s="175">
        <v>91517</v>
      </c>
      <c r="JN29" s="175">
        <v>101002</v>
      </c>
      <c r="JO29" s="175">
        <v>56564</v>
      </c>
      <c r="JP29" s="175">
        <v>12066</v>
      </c>
      <c r="JQ29" s="175">
        <v>3260</v>
      </c>
      <c r="JR29" s="175">
        <v>242</v>
      </c>
      <c r="JS29" s="175">
        <v>354</v>
      </c>
      <c r="JT29" s="175">
        <v>272</v>
      </c>
      <c r="JU29" s="175">
        <v>1717</v>
      </c>
      <c r="JV29" s="175">
        <v>33109</v>
      </c>
      <c r="JW29" s="175">
        <v>48249</v>
      </c>
      <c r="JX29" s="175">
        <v>75486</v>
      </c>
      <c r="JY29" s="175">
        <v>92195</v>
      </c>
      <c r="JZ29" s="175">
        <v>105614</v>
      </c>
      <c r="KA29" s="175">
        <v>55747</v>
      </c>
      <c r="KB29" s="175">
        <v>12138</v>
      </c>
      <c r="KC29" s="175">
        <v>3186</v>
      </c>
      <c r="KD29" s="175">
        <v>350</v>
      </c>
      <c r="KE29" s="175">
        <v>330</v>
      </c>
      <c r="KF29" s="175">
        <v>238</v>
      </c>
      <c r="KG29" s="175">
        <v>73</v>
      </c>
      <c r="KH29" s="175">
        <v>41</v>
      </c>
      <c r="KI29" s="175">
        <v>19681</v>
      </c>
      <c r="KJ29" s="175">
        <v>58294</v>
      </c>
      <c r="KK29" s="175">
        <v>100285</v>
      </c>
      <c r="KL29" s="175">
        <v>111041</v>
      </c>
      <c r="KM29" s="175">
        <v>74396</v>
      </c>
      <c r="KN29" s="175">
        <v>14164</v>
      </c>
      <c r="KO29" s="175">
        <v>353</v>
      </c>
      <c r="KP29" s="175">
        <v>2</v>
      </c>
      <c r="KQ29" s="175">
        <v>14</v>
      </c>
      <c r="KR29" s="175">
        <v>82</v>
      </c>
      <c r="KS29" s="175">
        <v>1083</v>
      </c>
      <c r="KT29" s="175">
        <v>3489</v>
      </c>
      <c r="KU29" s="175">
        <v>27739</v>
      </c>
      <c r="KV29" s="175">
        <v>58282</v>
      </c>
      <c r="KW29" s="175">
        <v>95128</v>
      </c>
      <c r="KX29" s="175">
        <v>105188</v>
      </c>
      <c r="KY29" s="175">
        <v>69035</v>
      </c>
      <c r="KZ29" s="175">
        <v>13670</v>
      </c>
      <c r="LA29" s="175">
        <v>2638</v>
      </c>
      <c r="LB29" s="175">
        <v>197</v>
      </c>
      <c r="LC29" s="175">
        <v>185</v>
      </c>
      <c r="LD29" s="175">
        <v>347</v>
      </c>
      <c r="LE29" s="175">
        <v>689</v>
      </c>
      <c r="LF29" s="175">
        <v>26613</v>
      </c>
      <c r="LG29" s="175">
        <v>49762</v>
      </c>
      <c r="LH29" s="175">
        <v>69378</v>
      </c>
      <c r="LI29" s="175">
        <v>78077</v>
      </c>
      <c r="LJ29" s="175">
        <v>87180</v>
      </c>
      <c r="LK29" s="175">
        <v>51316</v>
      </c>
      <c r="LL29" s="175">
        <v>12035</v>
      </c>
      <c r="LM29" s="175">
        <v>3614</v>
      </c>
      <c r="LN29" s="175">
        <v>989</v>
      </c>
      <c r="LO29" s="175">
        <v>694</v>
      </c>
      <c r="LP29" s="175">
        <v>847</v>
      </c>
      <c r="LQ29" s="175">
        <v>2651</v>
      </c>
      <c r="LR29" s="175">
        <v>25061</v>
      </c>
      <c r="LS29" s="175">
        <v>48159</v>
      </c>
      <c r="LT29" s="175">
        <v>57612</v>
      </c>
      <c r="LU29" s="175">
        <v>75037</v>
      </c>
      <c r="LV29" s="175">
        <v>91460</v>
      </c>
      <c r="LW29" s="175">
        <v>61384</v>
      </c>
      <c r="LX29" s="175">
        <v>13981</v>
      </c>
      <c r="LY29" s="175">
        <v>4166</v>
      </c>
      <c r="LZ29" s="175">
        <v>1304</v>
      </c>
      <c r="MA29" s="175">
        <v>1052</v>
      </c>
      <c r="MB29" s="175">
        <v>741</v>
      </c>
      <c r="MC29" s="175">
        <v>7789</v>
      </c>
      <c r="MD29" s="175">
        <v>26746</v>
      </c>
      <c r="ME29" s="175">
        <v>61021</v>
      </c>
      <c r="MF29" s="175">
        <v>59999</v>
      </c>
      <c r="MG29" s="175">
        <v>83434</v>
      </c>
      <c r="MH29" s="175">
        <v>98661</v>
      </c>
      <c r="MI29" s="175">
        <v>50111</v>
      </c>
      <c r="MJ29" s="175">
        <v>12091</v>
      </c>
      <c r="MK29" s="175">
        <v>4337</v>
      </c>
      <c r="ML29" s="175">
        <v>1167</v>
      </c>
      <c r="MM29" s="18"/>
    </row>
    <row r="30" spans="1:351" ht="17">
      <c r="A30" s="69" t="s">
        <v>52</v>
      </c>
      <c r="B30" s="8" t="s">
        <v>22</v>
      </c>
      <c r="C30" s="8">
        <v>20</v>
      </c>
      <c r="D30" s="8">
        <v>23</v>
      </c>
      <c r="E30" s="8">
        <v>19</v>
      </c>
      <c r="F30" s="8">
        <v>367</v>
      </c>
      <c r="G30" s="8">
        <v>4614</v>
      </c>
      <c r="H30" s="8">
        <v>4963</v>
      </c>
      <c r="I30" s="8">
        <v>6737</v>
      </c>
      <c r="J30" s="8">
        <v>6412</v>
      </c>
      <c r="K30" s="8">
        <v>2213</v>
      </c>
      <c r="L30" s="8">
        <v>732</v>
      </c>
      <c r="M30" s="8">
        <v>0</v>
      </c>
      <c r="N30" s="8">
        <v>107</v>
      </c>
      <c r="O30" s="8">
        <v>0</v>
      </c>
      <c r="P30" s="8">
        <v>55</v>
      </c>
      <c r="Q30" s="8">
        <v>50</v>
      </c>
      <c r="R30" s="8">
        <v>269</v>
      </c>
      <c r="S30" s="8">
        <v>3862</v>
      </c>
      <c r="T30" s="8">
        <v>4493</v>
      </c>
      <c r="U30" s="8">
        <v>5641</v>
      </c>
      <c r="V30" s="8">
        <v>6516</v>
      </c>
      <c r="W30" s="8">
        <v>2889</v>
      </c>
      <c r="X30" s="8">
        <v>566</v>
      </c>
      <c r="Y30" s="8">
        <v>205</v>
      </c>
      <c r="Z30" s="8">
        <v>0</v>
      </c>
      <c r="AA30" s="8">
        <v>97</v>
      </c>
      <c r="AB30" s="8">
        <v>0</v>
      </c>
      <c r="AC30" s="8">
        <v>111</v>
      </c>
      <c r="AD30" s="8">
        <v>188</v>
      </c>
      <c r="AE30" s="22">
        <v>5198</v>
      </c>
      <c r="AF30" s="22">
        <v>5517</v>
      </c>
      <c r="AG30" s="22">
        <v>5206</v>
      </c>
      <c r="AH30" s="22">
        <v>7362</v>
      </c>
      <c r="AI30" s="8">
        <v>2702</v>
      </c>
      <c r="AJ30" s="8">
        <v>922</v>
      </c>
      <c r="AK30" s="8">
        <v>0</v>
      </c>
      <c r="AL30" s="8">
        <v>206</v>
      </c>
      <c r="AM30" s="8">
        <v>0</v>
      </c>
      <c r="AN30" s="8">
        <v>0</v>
      </c>
      <c r="AO30" s="8">
        <v>102</v>
      </c>
      <c r="AP30" s="8">
        <v>258</v>
      </c>
      <c r="AQ30" s="8">
        <v>2561</v>
      </c>
      <c r="AR30" s="8">
        <v>4765</v>
      </c>
      <c r="AS30" s="8">
        <v>5271</v>
      </c>
      <c r="AT30" s="8">
        <v>6315</v>
      </c>
      <c r="AU30" s="8">
        <v>2271</v>
      </c>
      <c r="AV30" s="8">
        <v>860</v>
      </c>
      <c r="AW30" s="8">
        <v>0</v>
      </c>
      <c r="AX30" s="8">
        <v>557</v>
      </c>
      <c r="AY30" s="8">
        <v>0</v>
      </c>
      <c r="AZ30" s="8">
        <v>0</v>
      </c>
      <c r="BA30" s="8">
        <v>162</v>
      </c>
      <c r="BB30" s="8">
        <v>641</v>
      </c>
      <c r="BC30" s="8">
        <v>3862</v>
      </c>
      <c r="BD30" s="8">
        <v>5587</v>
      </c>
      <c r="BE30" s="8">
        <v>5769</v>
      </c>
      <c r="BF30" s="8">
        <v>7485</v>
      </c>
      <c r="BG30" s="8">
        <v>2050</v>
      </c>
      <c r="BH30" s="8">
        <v>569</v>
      </c>
      <c r="BI30" s="8">
        <v>585</v>
      </c>
      <c r="BJ30" s="8">
        <v>49</v>
      </c>
      <c r="BK30" s="8">
        <v>0</v>
      </c>
      <c r="BL30" s="8">
        <v>42</v>
      </c>
      <c r="BM30" s="8">
        <v>118</v>
      </c>
      <c r="BN30" s="8">
        <v>989</v>
      </c>
      <c r="BO30" s="8">
        <v>3833</v>
      </c>
      <c r="BP30" s="8">
        <v>4351</v>
      </c>
      <c r="BQ30" s="8">
        <v>5023</v>
      </c>
      <c r="BR30" s="8">
        <v>8346</v>
      </c>
      <c r="BS30" s="8">
        <v>1445</v>
      </c>
      <c r="BT30" s="8">
        <v>703</v>
      </c>
      <c r="BU30" s="8">
        <v>173</v>
      </c>
      <c r="BV30" s="8">
        <v>42</v>
      </c>
      <c r="BW30" s="8">
        <v>47</v>
      </c>
      <c r="BX30" s="8">
        <v>45</v>
      </c>
      <c r="BY30" s="8">
        <v>36</v>
      </c>
      <c r="BZ30" s="8">
        <v>692</v>
      </c>
      <c r="CA30" s="8">
        <v>3559</v>
      </c>
      <c r="CB30" s="8">
        <v>4738</v>
      </c>
      <c r="CC30" s="20">
        <v>6773</v>
      </c>
      <c r="CD30" s="20">
        <v>8251</v>
      </c>
      <c r="CE30" s="20">
        <v>2320</v>
      </c>
      <c r="CF30" s="20">
        <v>681</v>
      </c>
      <c r="CG30" s="20">
        <v>380</v>
      </c>
      <c r="CH30" s="20">
        <v>43</v>
      </c>
      <c r="CI30" s="20">
        <v>22</v>
      </c>
      <c r="CJ30" s="20">
        <v>127</v>
      </c>
      <c r="CK30" s="20">
        <v>43</v>
      </c>
      <c r="CL30" s="20">
        <v>605</v>
      </c>
      <c r="CM30" s="20">
        <v>4181</v>
      </c>
      <c r="CN30" s="20">
        <v>4834</v>
      </c>
      <c r="CO30" s="20">
        <v>5625</v>
      </c>
      <c r="CP30" s="20">
        <v>6667</v>
      </c>
      <c r="CQ30" s="20">
        <v>2382</v>
      </c>
      <c r="CR30" s="20">
        <v>798</v>
      </c>
      <c r="CS30" s="20">
        <v>273</v>
      </c>
      <c r="CT30" s="20">
        <v>81</v>
      </c>
      <c r="CU30" s="20">
        <v>66</v>
      </c>
      <c r="CV30" s="20">
        <v>46</v>
      </c>
      <c r="CW30" s="20">
        <v>191</v>
      </c>
      <c r="CX30" s="20">
        <v>499</v>
      </c>
      <c r="CY30" s="20">
        <v>2305</v>
      </c>
      <c r="CZ30" s="20">
        <v>3060</v>
      </c>
      <c r="DA30" s="20">
        <v>5586</v>
      </c>
      <c r="DB30" s="20">
        <v>7691</v>
      </c>
      <c r="DC30" s="20">
        <v>2102</v>
      </c>
      <c r="DD30" s="20">
        <v>830</v>
      </c>
      <c r="DE30" s="20">
        <v>360</v>
      </c>
      <c r="DF30" s="20">
        <v>80</v>
      </c>
      <c r="DG30" s="20">
        <v>57</v>
      </c>
      <c r="DH30" s="20">
        <v>77</v>
      </c>
      <c r="DI30" s="20">
        <v>103</v>
      </c>
      <c r="DJ30" s="20">
        <v>232</v>
      </c>
      <c r="DK30" s="20">
        <v>3009</v>
      </c>
      <c r="DL30" s="20">
        <v>3761</v>
      </c>
      <c r="DM30" s="20">
        <v>5946</v>
      </c>
      <c r="DN30" s="20">
        <v>7462</v>
      </c>
      <c r="DO30" s="20">
        <v>3198</v>
      </c>
      <c r="DP30" s="20">
        <v>659</v>
      </c>
      <c r="DQ30" s="20">
        <v>370</v>
      </c>
      <c r="DR30" s="20">
        <v>0</v>
      </c>
      <c r="DS30" s="20">
        <v>29</v>
      </c>
      <c r="DT30" s="20">
        <v>0</v>
      </c>
      <c r="DU30" s="20">
        <v>142</v>
      </c>
      <c r="DV30" s="20">
        <v>1411</v>
      </c>
      <c r="DW30" s="20">
        <v>3249</v>
      </c>
      <c r="DX30" s="20">
        <v>3707</v>
      </c>
      <c r="DY30" s="20">
        <v>5134</v>
      </c>
      <c r="DZ30" s="20">
        <v>7335</v>
      </c>
      <c r="EA30" s="20">
        <v>2315</v>
      </c>
      <c r="EB30" s="20">
        <v>703</v>
      </c>
      <c r="EC30" s="20">
        <v>446</v>
      </c>
      <c r="ED30" s="20">
        <v>0</v>
      </c>
      <c r="EE30" s="20">
        <v>0</v>
      </c>
      <c r="EF30" s="20">
        <v>0</v>
      </c>
      <c r="EG30" s="20">
        <v>294</v>
      </c>
      <c r="EH30" s="20">
        <v>1071</v>
      </c>
      <c r="EI30" s="20">
        <v>3401</v>
      </c>
      <c r="EJ30" s="20">
        <v>4110</v>
      </c>
      <c r="EK30" s="20">
        <v>4765</v>
      </c>
      <c r="EL30" s="20">
        <v>8673</v>
      </c>
      <c r="EM30" s="20">
        <v>2087</v>
      </c>
      <c r="EN30" s="20">
        <v>1336</v>
      </c>
      <c r="EO30" s="20">
        <v>453</v>
      </c>
      <c r="EP30" s="20">
        <v>0</v>
      </c>
      <c r="EQ30" s="20">
        <v>0</v>
      </c>
      <c r="ER30" s="20">
        <v>30</v>
      </c>
      <c r="ES30" s="20">
        <v>25</v>
      </c>
      <c r="ET30" s="20">
        <v>584</v>
      </c>
      <c r="EU30" s="20">
        <v>3913</v>
      </c>
      <c r="EV30" s="20">
        <v>3674</v>
      </c>
      <c r="EW30" s="20">
        <v>5314</v>
      </c>
      <c r="EX30" s="20">
        <v>7241</v>
      </c>
      <c r="EY30" s="20">
        <v>2370</v>
      </c>
      <c r="EZ30" s="20">
        <v>1131</v>
      </c>
      <c r="FA30" s="20">
        <v>460</v>
      </c>
      <c r="FB30" s="20">
        <v>85</v>
      </c>
      <c r="FC30" s="20">
        <v>26</v>
      </c>
      <c r="FD30" s="20">
        <v>46</v>
      </c>
      <c r="FE30" s="20">
        <v>116</v>
      </c>
      <c r="FF30" s="20">
        <v>748</v>
      </c>
      <c r="FG30" s="20">
        <v>3631</v>
      </c>
      <c r="FH30" s="20">
        <v>3595</v>
      </c>
      <c r="FI30" s="20">
        <v>6014</v>
      </c>
      <c r="FJ30" s="20">
        <v>8084</v>
      </c>
      <c r="FK30" s="20">
        <v>2865</v>
      </c>
      <c r="FL30" s="20">
        <v>1384</v>
      </c>
      <c r="FM30" s="20">
        <v>583</v>
      </c>
      <c r="FN30" s="20">
        <v>273</v>
      </c>
      <c r="FO30" s="20">
        <v>75</v>
      </c>
      <c r="FP30" s="20">
        <v>94</v>
      </c>
      <c r="FQ30" s="20">
        <v>202</v>
      </c>
      <c r="FR30" s="20">
        <v>1022</v>
      </c>
      <c r="FS30" s="20">
        <v>3172</v>
      </c>
      <c r="FT30" s="20">
        <v>4369</v>
      </c>
      <c r="FU30" s="20">
        <v>5862</v>
      </c>
      <c r="FV30" s="20">
        <v>7247</v>
      </c>
      <c r="FW30" s="20">
        <v>2642</v>
      </c>
      <c r="FX30" s="20">
        <v>1806</v>
      </c>
      <c r="FY30" s="20">
        <v>641</v>
      </c>
      <c r="FZ30" s="20">
        <v>61</v>
      </c>
      <c r="GA30" s="20">
        <v>30</v>
      </c>
      <c r="GB30" s="20">
        <v>0</v>
      </c>
      <c r="GC30" s="20">
        <v>131</v>
      </c>
      <c r="GD30" s="20">
        <v>1164</v>
      </c>
      <c r="GE30" s="20">
        <v>2784</v>
      </c>
      <c r="GF30" s="20">
        <v>4630</v>
      </c>
      <c r="GG30" s="20">
        <v>6309</v>
      </c>
      <c r="GH30" s="20">
        <v>7005</v>
      </c>
      <c r="GI30" s="20">
        <v>2925</v>
      </c>
      <c r="GJ30" s="20">
        <v>1364</v>
      </c>
      <c r="GK30" s="20">
        <v>626</v>
      </c>
      <c r="GL30" s="20">
        <v>32</v>
      </c>
      <c r="GM30" s="20">
        <v>44</v>
      </c>
      <c r="GN30" s="20">
        <v>0</v>
      </c>
      <c r="GO30" s="20">
        <v>188</v>
      </c>
      <c r="GP30" s="20">
        <v>1030</v>
      </c>
      <c r="GQ30" s="20">
        <v>2990</v>
      </c>
      <c r="GR30" s="20">
        <v>4093</v>
      </c>
      <c r="GS30" s="20">
        <v>6343</v>
      </c>
      <c r="GT30" s="20">
        <v>8498</v>
      </c>
      <c r="GU30" s="20">
        <v>2885</v>
      </c>
      <c r="GV30" s="20">
        <v>1185</v>
      </c>
      <c r="GW30" s="20">
        <v>675</v>
      </c>
      <c r="GX30" s="20">
        <v>117</v>
      </c>
      <c r="GY30" s="20">
        <v>61</v>
      </c>
      <c r="GZ30" s="20">
        <v>18</v>
      </c>
      <c r="HA30" s="20">
        <v>161</v>
      </c>
      <c r="HB30" s="20">
        <v>1160</v>
      </c>
      <c r="HC30" s="20">
        <v>3648</v>
      </c>
      <c r="HD30" s="20">
        <v>4034</v>
      </c>
      <c r="HE30" s="20">
        <v>6022</v>
      </c>
      <c r="HF30" s="20">
        <v>7896</v>
      </c>
      <c r="HG30" s="20">
        <v>2580</v>
      </c>
      <c r="HH30" s="20">
        <v>1340</v>
      </c>
      <c r="HI30" s="20">
        <v>588</v>
      </c>
      <c r="HJ30" s="20">
        <v>48</v>
      </c>
      <c r="HK30" s="20">
        <v>16</v>
      </c>
      <c r="HL30" s="20">
        <v>165</v>
      </c>
      <c r="HM30" s="20">
        <v>195</v>
      </c>
      <c r="HN30" s="20">
        <v>1362</v>
      </c>
      <c r="HO30" s="20">
        <v>4007</v>
      </c>
      <c r="HP30" s="20">
        <v>4473</v>
      </c>
      <c r="HQ30" s="20">
        <v>5468</v>
      </c>
      <c r="HR30" s="20">
        <v>7522</v>
      </c>
      <c r="HS30" s="20">
        <v>2351</v>
      </c>
      <c r="HT30" s="20">
        <v>1217</v>
      </c>
      <c r="HU30" s="20">
        <v>792</v>
      </c>
      <c r="HV30" s="20">
        <v>366</v>
      </c>
      <c r="HW30" s="20">
        <v>184</v>
      </c>
      <c r="HX30" s="20">
        <v>53</v>
      </c>
      <c r="HY30" s="20">
        <v>124</v>
      </c>
      <c r="HZ30" s="20">
        <v>1065</v>
      </c>
      <c r="IA30" s="20">
        <v>2777</v>
      </c>
      <c r="IB30" s="20">
        <v>4574</v>
      </c>
      <c r="IC30" s="20">
        <v>6172</v>
      </c>
      <c r="ID30" s="20">
        <v>7246</v>
      </c>
      <c r="IE30" s="20">
        <v>2556</v>
      </c>
      <c r="IF30" s="20">
        <v>986</v>
      </c>
      <c r="IG30" s="20">
        <v>655</v>
      </c>
      <c r="IH30" s="20">
        <v>118</v>
      </c>
      <c r="II30" s="20">
        <v>73</v>
      </c>
      <c r="IJ30" s="20">
        <v>111</v>
      </c>
      <c r="IK30" s="20">
        <v>264</v>
      </c>
      <c r="IL30" s="20">
        <v>815</v>
      </c>
      <c r="IM30" s="20">
        <v>2897</v>
      </c>
      <c r="IN30" s="20">
        <v>3803</v>
      </c>
      <c r="IO30" s="20">
        <v>5966</v>
      </c>
      <c r="IP30" s="20">
        <v>6342</v>
      </c>
      <c r="IQ30" s="20">
        <v>2653</v>
      </c>
      <c r="IR30" s="20">
        <v>925</v>
      </c>
      <c r="IS30" s="20">
        <v>694</v>
      </c>
      <c r="IT30" s="20">
        <v>190</v>
      </c>
      <c r="IU30" s="20">
        <v>81</v>
      </c>
      <c r="IV30" s="20">
        <v>78</v>
      </c>
      <c r="IW30" s="20">
        <v>194</v>
      </c>
      <c r="IX30" s="20">
        <v>1269</v>
      </c>
      <c r="IY30" s="20">
        <v>2522</v>
      </c>
      <c r="IZ30" s="20">
        <v>4080</v>
      </c>
      <c r="JA30" s="20">
        <v>5537</v>
      </c>
      <c r="JB30" s="20">
        <v>6510</v>
      </c>
      <c r="JC30" s="20">
        <v>2344</v>
      </c>
      <c r="JD30" s="20">
        <v>803</v>
      </c>
      <c r="JE30" s="20">
        <v>644</v>
      </c>
      <c r="JF30" s="20">
        <v>260</v>
      </c>
      <c r="JG30" s="20">
        <v>70</v>
      </c>
      <c r="JH30" s="20">
        <v>65</v>
      </c>
      <c r="JI30" s="20">
        <v>152</v>
      </c>
      <c r="JJ30" s="20">
        <v>950</v>
      </c>
      <c r="JK30" s="20">
        <v>2470</v>
      </c>
      <c r="JL30" s="20">
        <v>3706</v>
      </c>
      <c r="JM30" s="20">
        <v>4835</v>
      </c>
      <c r="JN30" s="20">
        <v>5085</v>
      </c>
      <c r="JO30" s="20">
        <v>1469</v>
      </c>
      <c r="JP30" s="20">
        <v>811</v>
      </c>
      <c r="JQ30" s="20">
        <v>705</v>
      </c>
      <c r="JR30" s="20">
        <v>179</v>
      </c>
      <c r="JS30" s="20">
        <v>80</v>
      </c>
      <c r="JT30" s="20">
        <v>59</v>
      </c>
      <c r="JU30" s="20">
        <v>193</v>
      </c>
      <c r="JV30" s="20">
        <v>1138</v>
      </c>
      <c r="JW30" s="20">
        <v>3204</v>
      </c>
      <c r="JX30" s="20">
        <v>4505</v>
      </c>
      <c r="JY30" s="20">
        <v>5055</v>
      </c>
      <c r="JZ30" s="20">
        <v>6363</v>
      </c>
      <c r="KA30" s="20">
        <v>1793</v>
      </c>
      <c r="KB30" s="20">
        <v>882</v>
      </c>
      <c r="KC30" s="20">
        <v>708</v>
      </c>
      <c r="KD30" s="20">
        <v>223</v>
      </c>
      <c r="KE30" s="20">
        <v>99</v>
      </c>
      <c r="KF30" s="20">
        <v>42</v>
      </c>
      <c r="KG30" s="20">
        <v>34</v>
      </c>
      <c r="KH30" s="20">
        <v>0</v>
      </c>
      <c r="KI30" s="20">
        <v>292</v>
      </c>
      <c r="KJ30" s="20">
        <v>2178</v>
      </c>
      <c r="KK30" s="20">
        <v>5440</v>
      </c>
      <c r="KL30" s="20">
        <v>6962</v>
      </c>
      <c r="KM30" s="20">
        <v>2979</v>
      </c>
      <c r="KN30" s="20">
        <v>852</v>
      </c>
      <c r="KO30" s="20">
        <v>8</v>
      </c>
      <c r="KP30" s="20">
        <v>0</v>
      </c>
      <c r="KQ30" s="20">
        <v>11</v>
      </c>
      <c r="KR30" s="20">
        <v>0</v>
      </c>
      <c r="KS30" s="20">
        <v>0</v>
      </c>
      <c r="KT30" s="20">
        <v>12</v>
      </c>
      <c r="KU30" s="20">
        <v>611</v>
      </c>
      <c r="KV30" s="20">
        <v>2742</v>
      </c>
      <c r="KW30" s="20">
        <v>5676</v>
      </c>
      <c r="KX30" s="20">
        <v>6694</v>
      </c>
      <c r="KY30" s="20">
        <v>2721</v>
      </c>
      <c r="KZ30" s="20">
        <v>1201</v>
      </c>
      <c r="LA30" s="20">
        <v>485</v>
      </c>
      <c r="LB30" s="20">
        <v>123</v>
      </c>
      <c r="LC30" s="20">
        <v>106</v>
      </c>
      <c r="LD30" s="20">
        <v>194</v>
      </c>
      <c r="LE30" s="20">
        <v>264</v>
      </c>
      <c r="LF30" s="20">
        <v>1924</v>
      </c>
      <c r="LG30" s="20">
        <v>3799</v>
      </c>
      <c r="LH30" s="20">
        <v>4291</v>
      </c>
      <c r="LI30" s="20">
        <v>4199</v>
      </c>
      <c r="LJ30" s="20">
        <v>5022</v>
      </c>
      <c r="LK30" s="20">
        <v>2249</v>
      </c>
      <c r="LL30" s="20">
        <v>1411</v>
      </c>
      <c r="LM30" s="20">
        <v>895</v>
      </c>
      <c r="LN30" s="20">
        <v>350</v>
      </c>
      <c r="LO30" s="20">
        <v>83</v>
      </c>
      <c r="LP30" s="20">
        <v>101</v>
      </c>
      <c r="LQ30" s="20">
        <v>187</v>
      </c>
      <c r="LR30" s="20">
        <v>1620</v>
      </c>
      <c r="LS30" s="20">
        <v>3400</v>
      </c>
      <c r="LT30" s="20">
        <v>3947</v>
      </c>
      <c r="LU30" s="20">
        <v>4345</v>
      </c>
      <c r="LV30" s="20">
        <v>4946</v>
      </c>
      <c r="LW30" s="20">
        <v>2792</v>
      </c>
      <c r="LX30" s="20">
        <v>1364</v>
      </c>
      <c r="LY30" s="20">
        <v>725</v>
      </c>
      <c r="LZ30" s="20">
        <v>367</v>
      </c>
      <c r="MA30" s="20">
        <v>291</v>
      </c>
      <c r="MB30" s="20">
        <v>151</v>
      </c>
      <c r="MC30" s="20">
        <v>357</v>
      </c>
      <c r="MD30" s="20">
        <v>965</v>
      </c>
      <c r="ME30" s="20">
        <v>3755</v>
      </c>
      <c r="MF30" s="20">
        <v>4635</v>
      </c>
      <c r="MG30" s="20">
        <v>4626</v>
      </c>
      <c r="MH30" s="20">
        <v>5786</v>
      </c>
      <c r="MI30" s="20">
        <v>2448</v>
      </c>
      <c r="MJ30" s="20">
        <v>1419</v>
      </c>
      <c r="MK30" s="20">
        <v>683</v>
      </c>
      <c r="ML30" s="20">
        <v>370</v>
      </c>
      <c r="MM30" s="18"/>
    </row>
    <row r="31" spans="1:351" ht="17">
      <c r="A31" s="69" t="s">
        <v>53</v>
      </c>
      <c r="B31" s="8" t="s">
        <v>23</v>
      </c>
      <c r="C31" s="8">
        <v>1281</v>
      </c>
      <c r="D31" s="8">
        <v>1358</v>
      </c>
      <c r="E31" s="8">
        <v>2827</v>
      </c>
      <c r="F31" s="8">
        <v>4552</v>
      </c>
      <c r="G31" s="8">
        <v>12415</v>
      </c>
      <c r="H31" s="8">
        <v>14925</v>
      </c>
      <c r="I31" s="8">
        <v>21688</v>
      </c>
      <c r="J31" s="8">
        <v>29414</v>
      </c>
      <c r="K31" s="8">
        <v>12837</v>
      </c>
      <c r="L31" s="8">
        <v>7982</v>
      </c>
      <c r="M31" s="8">
        <v>2801</v>
      </c>
      <c r="N31" s="8">
        <v>1612</v>
      </c>
      <c r="O31" s="8">
        <v>1386</v>
      </c>
      <c r="P31" s="8">
        <v>891</v>
      </c>
      <c r="Q31" s="8">
        <v>2769</v>
      </c>
      <c r="R31" s="8">
        <v>4442</v>
      </c>
      <c r="S31" s="8">
        <v>13934</v>
      </c>
      <c r="T31" s="8">
        <v>12557</v>
      </c>
      <c r="U31" s="8">
        <v>19153</v>
      </c>
      <c r="V31" s="8">
        <v>29169</v>
      </c>
      <c r="W31" s="8">
        <v>14363</v>
      </c>
      <c r="X31" s="8">
        <v>7837</v>
      </c>
      <c r="Y31" s="8">
        <v>2739</v>
      </c>
      <c r="Z31" s="8">
        <v>1601</v>
      </c>
      <c r="AA31" s="8">
        <v>2074</v>
      </c>
      <c r="AB31" s="8">
        <v>1570</v>
      </c>
      <c r="AC31" s="8">
        <v>2489</v>
      </c>
      <c r="AD31" s="8">
        <v>6019</v>
      </c>
      <c r="AE31" s="22">
        <v>12524</v>
      </c>
      <c r="AF31" s="22">
        <v>14328</v>
      </c>
      <c r="AG31" s="22">
        <v>20166</v>
      </c>
      <c r="AH31" s="22">
        <v>29549</v>
      </c>
      <c r="AI31" s="8">
        <v>13585</v>
      </c>
      <c r="AJ31" s="8">
        <v>8342</v>
      </c>
      <c r="AK31" s="8">
        <v>3039</v>
      </c>
      <c r="AL31" s="8">
        <v>1617</v>
      </c>
      <c r="AM31" s="8">
        <v>2286</v>
      </c>
      <c r="AN31" s="8">
        <v>1698</v>
      </c>
      <c r="AO31" s="8">
        <v>2399</v>
      </c>
      <c r="AP31" s="8">
        <v>5200</v>
      </c>
      <c r="AQ31" s="8">
        <v>12736</v>
      </c>
      <c r="AR31" s="8">
        <v>12572</v>
      </c>
      <c r="AS31" s="8">
        <v>20038</v>
      </c>
      <c r="AT31" s="8">
        <v>30667</v>
      </c>
      <c r="AU31" s="8">
        <v>14187</v>
      </c>
      <c r="AV31" s="8">
        <v>7550</v>
      </c>
      <c r="AW31" s="8">
        <v>2138</v>
      </c>
      <c r="AX31" s="8">
        <v>1891</v>
      </c>
      <c r="AY31" s="8">
        <v>1752</v>
      </c>
      <c r="AZ31" s="8">
        <v>1285</v>
      </c>
      <c r="BA31" s="8">
        <v>2459</v>
      </c>
      <c r="BB31" s="8">
        <v>6699</v>
      </c>
      <c r="BC31" s="8">
        <v>9270</v>
      </c>
      <c r="BD31" s="8">
        <v>17545</v>
      </c>
      <c r="BE31" s="8">
        <v>22124</v>
      </c>
      <c r="BF31" s="8">
        <v>30170</v>
      </c>
      <c r="BG31" s="8">
        <v>12874</v>
      </c>
      <c r="BH31" s="8">
        <v>6975</v>
      </c>
      <c r="BI31" s="8">
        <v>2901</v>
      </c>
      <c r="BJ31" s="8">
        <v>2348</v>
      </c>
      <c r="BK31" s="8">
        <v>2116</v>
      </c>
      <c r="BL31" s="8">
        <v>1290</v>
      </c>
      <c r="BM31" s="8">
        <v>2693</v>
      </c>
      <c r="BN31" s="8">
        <v>6599</v>
      </c>
      <c r="BO31" s="8">
        <v>13153</v>
      </c>
      <c r="BP31" s="8">
        <v>17148</v>
      </c>
      <c r="BQ31" s="8">
        <f>23498+2390</f>
        <v>25888</v>
      </c>
      <c r="BR31" s="8">
        <f>33460+1004</f>
        <v>34464</v>
      </c>
      <c r="BS31" s="8">
        <v>11552</v>
      </c>
      <c r="BT31" s="8">
        <v>6901</v>
      </c>
      <c r="BU31" s="8">
        <v>3189</v>
      </c>
      <c r="BV31" s="8">
        <v>1733</v>
      </c>
      <c r="BW31" s="8">
        <v>1750</v>
      </c>
      <c r="BX31" s="8">
        <v>2045</v>
      </c>
      <c r="BY31" s="8">
        <v>3197</v>
      </c>
      <c r="BZ31" s="8">
        <v>4273</v>
      </c>
      <c r="CA31" s="8">
        <v>15908</v>
      </c>
      <c r="CB31" s="8">
        <v>14437</v>
      </c>
      <c r="CC31" s="20">
        <v>24153</v>
      </c>
      <c r="CD31" s="20">
        <v>30151</v>
      </c>
      <c r="CE31" s="20">
        <v>12703</v>
      </c>
      <c r="CF31" s="20">
        <v>7035</v>
      </c>
      <c r="CG31" s="20">
        <v>2807</v>
      </c>
      <c r="CH31" s="20">
        <v>1342</v>
      </c>
      <c r="CI31" s="20">
        <v>1180</v>
      </c>
      <c r="CJ31" s="20">
        <v>1430</v>
      </c>
      <c r="CK31" s="20">
        <v>1877</v>
      </c>
      <c r="CL31" s="20">
        <v>6687</v>
      </c>
      <c r="CM31" s="20">
        <v>14192</v>
      </c>
      <c r="CN31" s="20">
        <v>19762</v>
      </c>
      <c r="CO31" s="20">
        <v>25926</v>
      </c>
      <c r="CP31" s="20">
        <v>32328</v>
      </c>
      <c r="CQ31" s="20">
        <v>14104</v>
      </c>
      <c r="CR31" s="20">
        <v>6325</v>
      </c>
      <c r="CS31" s="20">
        <v>3360</v>
      </c>
      <c r="CT31" s="20">
        <v>2002</v>
      </c>
      <c r="CU31" s="20">
        <v>1759</v>
      </c>
      <c r="CV31" s="20">
        <v>1475</v>
      </c>
      <c r="CW31" s="20">
        <v>3004</v>
      </c>
      <c r="CX31" s="20">
        <v>6759</v>
      </c>
      <c r="CY31" s="20">
        <v>13684</v>
      </c>
      <c r="CZ31" s="20">
        <v>14494</v>
      </c>
      <c r="DA31" s="20">
        <v>24588</v>
      </c>
      <c r="DB31" s="20">
        <v>32755</v>
      </c>
      <c r="DC31" s="20">
        <v>14612</v>
      </c>
      <c r="DD31" s="20">
        <v>6639</v>
      </c>
      <c r="DE31" s="20">
        <v>2031</v>
      </c>
      <c r="DF31" s="20">
        <v>1898</v>
      </c>
      <c r="DG31" s="20">
        <v>1517</v>
      </c>
      <c r="DH31" s="20">
        <v>875</v>
      </c>
      <c r="DI31" s="20">
        <v>1987</v>
      </c>
      <c r="DJ31" s="20">
        <f>4780+238</f>
        <v>5018</v>
      </c>
      <c r="DK31" s="20">
        <f>14482+499</f>
        <v>14981</v>
      </c>
      <c r="DL31" s="20">
        <v>13988</v>
      </c>
      <c r="DM31" s="20">
        <v>23845</v>
      </c>
      <c r="DN31" s="20">
        <v>31254</v>
      </c>
      <c r="DO31" s="20">
        <v>13865</v>
      </c>
      <c r="DP31" s="20">
        <v>7780</v>
      </c>
      <c r="DQ31" s="20">
        <v>3063</v>
      </c>
      <c r="DR31" s="20">
        <v>1999</v>
      </c>
      <c r="DS31" s="20">
        <v>1745</v>
      </c>
      <c r="DT31" s="20">
        <v>1691</v>
      </c>
      <c r="DU31" s="20">
        <v>2336</v>
      </c>
      <c r="DV31" s="20">
        <v>5900</v>
      </c>
      <c r="DW31" s="20">
        <v>11480</v>
      </c>
      <c r="DX31" s="20">
        <v>15826</v>
      </c>
      <c r="DY31" s="20">
        <v>22355</v>
      </c>
      <c r="DZ31" s="20">
        <v>26795</v>
      </c>
      <c r="EA31" s="20">
        <v>15972</v>
      </c>
      <c r="EB31" s="20">
        <v>8166</v>
      </c>
      <c r="EC31" s="20">
        <v>3189</v>
      </c>
      <c r="ED31" s="20">
        <v>2328</v>
      </c>
      <c r="EE31" s="20">
        <v>2118</v>
      </c>
      <c r="EF31" s="20">
        <v>1496</v>
      </c>
      <c r="EG31" s="20">
        <v>2203</v>
      </c>
      <c r="EH31" s="20">
        <v>7514</v>
      </c>
      <c r="EI31" s="20">
        <v>12670</v>
      </c>
      <c r="EJ31" s="20">
        <v>16164</v>
      </c>
      <c r="EK31" s="20">
        <v>25573</v>
      </c>
      <c r="EL31" s="20">
        <v>28067</v>
      </c>
      <c r="EM31" s="20">
        <v>13396</v>
      </c>
      <c r="EN31" s="20">
        <v>8359</v>
      </c>
      <c r="EO31" s="20">
        <v>3123</v>
      </c>
      <c r="EP31" s="20">
        <v>2257</v>
      </c>
      <c r="EQ31" s="20">
        <v>2046</v>
      </c>
      <c r="ER31" s="20">
        <v>2779</v>
      </c>
      <c r="ES31" s="20">
        <v>2736</v>
      </c>
      <c r="ET31" s="20">
        <v>5977</v>
      </c>
      <c r="EU31" s="20">
        <v>16992</v>
      </c>
      <c r="EV31" s="20">
        <v>12583</v>
      </c>
      <c r="EW31" s="20">
        <v>24988</v>
      </c>
      <c r="EX31" s="20">
        <v>28919</v>
      </c>
      <c r="EY31" s="20">
        <v>14441</v>
      </c>
      <c r="EZ31" s="20">
        <v>6249</v>
      </c>
      <c r="FA31" s="20">
        <v>3235</v>
      </c>
      <c r="FB31" s="20">
        <v>2577</v>
      </c>
      <c r="FC31" s="20">
        <v>1931</v>
      </c>
      <c r="FD31" s="20">
        <v>1057</v>
      </c>
      <c r="FE31" s="20">
        <v>2702</v>
      </c>
      <c r="FF31" s="20">
        <v>8011</v>
      </c>
      <c r="FG31" s="20">
        <v>14309</v>
      </c>
      <c r="FH31" s="20">
        <v>14380</v>
      </c>
      <c r="FI31" s="20">
        <v>24437</v>
      </c>
      <c r="FJ31" s="20">
        <v>28023</v>
      </c>
      <c r="FK31" s="20">
        <v>14636</v>
      </c>
      <c r="FL31" s="20">
        <v>7341</v>
      </c>
      <c r="FM31" s="20">
        <v>2448</v>
      </c>
      <c r="FN31" s="20">
        <v>2486</v>
      </c>
      <c r="FO31" s="20">
        <v>1800</v>
      </c>
      <c r="FP31" s="20">
        <v>2567</v>
      </c>
      <c r="FQ31" s="20">
        <v>3152</v>
      </c>
      <c r="FR31" s="20">
        <v>7270</v>
      </c>
      <c r="FS31" s="20">
        <v>12294</v>
      </c>
      <c r="FT31" s="20">
        <v>14406</v>
      </c>
      <c r="FU31" s="20">
        <v>23342</v>
      </c>
      <c r="FV31" s="20">
        <v>28923</v>
      </c>
      <c r="FW31" s="20">
        <v>13268</v>
      </c>
      <c r="FX31" s="20">
        <v>6514</v>
      </c>
      <c r="FY31" s="20">
        <v>3199</v>
      </c>
      <c r="FZ31" s="20">
        <v>2833</v>
      </c>
      <c r="GA31" s="20">
        <v>3760</v>
      </c>
      <c r="GB31" s="20">
        <v>4401</v>
      </c>
      <c r="GC31" s="20">
        <v>5496</v>
      </c>
      <c r="GD31" s="20">
        <v>9492</v>
      </c>
      <c r="GE31" s="20">
        <v>13818</v>
      </c>
      <c r="GF31" s="20">
        <v>20806</v>
      </c>
      <c r="GG31" s="20">
        <v>24209</v>
      </c>
      <c r="GH31" s="20">
        <v>30552</v>
      </c>
      <c r="GI31" s="20">
        <v>16482</v>
      </c>
      <c r="GJ31" s="20">
        <v>9510</v>
      </c>
      <c r="GK31" s="20">
        <v>6305</v>
      </c>
      <c r="GL31" s="20">
        <v>5334</v>
      </c>
      <c r="GM31" s="20">
        <v>3978</v>
      </c>
      <c r="GN31" s="20">
        <v>3201</v>
      </c>
      <c r="GO31" s="20">
        <v>4887</v>
      </c>
      <c r="GP31" s="20">
        <v>9063</v>
      </c>
      <c r="GQ31" s="20">
        <v>15072</v>
      </c>
      <c r="GR31" s="20">
        <v>17817</v>
      </c>
      <c r="GS31" s="20">
        <v>24528</v>
      </c>
      <c r="GT31" s="20">
        <v>30908</v>
      </c>
      <c r="GU31" s="20">
        <v>15362</v>
      </c>
      <c r="GV31" s="20">
        <v>9402</v>
      </c>
      <c r="GW31" s="20">
        <v>6104</v>
      </c>
      <c r="GX31" s="20">
        <v>4688</v>
      </c>
      <c r="GY31" s="20">
        <v>4541</v>
      </c>
      <c r="GZ31" s="20">
        <v>3681</v>
      </c>
      <c r="HA31" s="20">
        <v>5237</v>
      </c>
      <c r="HB31" s="20">
        <v>7780</v>
      </c>
      <c r="HC31" s="20">
        <v>16815</v>
      </c>
      <c r="HD31" s="20">
        <v>15765</v>
      </c>
      <c r="HE31" s="20">
        <v>27251</v>
      </c>
      <c r="HF31" s="20">
        <v>30395</v>
      </c>
      <c r="HG31" s="20">
        <v>14955</v>
      </c>
      <c r="HH31" s="20">
        <v>8446</v>
      </c>
      <c r="HI31" s="20">
        <v>6485</v>
      </c>
      <c r="HJ31" s="20">
        <v>4391</v>
      </c>
      <c r="HK31" s="20">
        <v>5064</v>
      </c>
      <c r="HL31" s="20">
        <v>4990</v>
      </c>
      <c r="HM31" s="20">
        <v>5908</v>
      </c>
      <c r="HN31" s="20">
        <v>10012</v>
      </c>
      <c r="HO31" s="20">
        <v>15496</v>
      </c>
      <c r="HP31" s="20">
        <v>18953</v>
      </c>
      <c r="HQ31" s="20">
        <v>26489</v>
      </c>
      <c r="HR31" s="20">
        <v>28217</v>
      </c>
      <c r="HS31" s="20">
        <v>14120</v>
      </c>
      <c r="HT31" s="20">
        <v>9397</v>
      </c>
      <c r="HU31" s="20">
        <v>6420</v>
      </c>
      <c r="HV31" s="20">
        <v>5338</v>
      </c>
      <c r="HW31" s="20">
        <v>4306</v>
      </c>
      <c r="HX31" s="20">
        <v>3785</v>
      </c>
      <c r="HY31" s="20">
        <v>5675</v>
      </c>
      <c r="HZ31" s="20">
        <v>9103</v>
      </c>
      <c r="IA31" s="20">
        <v>15216</v>
      </c>
      <c r="IB31" s="20">
        <v>19666</v>
      </c>
      <c r="IC31" s="20">
        <v>26554</v>
      </c>
      <c r="ID31" s="20">
        <v>28223</v>
      </c>
      <c r="IE31" s="20">
        <v>14722</v>
      </c>
      <c r="IF31" s="20">
        <v>8971</v>
      </c>
      <c r="IG31" s="20">
        <v>6262</v>
      </c>
      <c r="IH31" s="20">
        <v>5999</v>
      </c>
      <c r="II31" s="20">
        <v>5045</v>
      </c>
      <c r="IJ31" s="20">
        <v>4428</v>
      </c>
      <c r="IK31" s="20">
        <v>5745</v>
      </c>
      <c r="IL31" s="20">
        <v>8597</v>
      </c>
      <c r="IM31" s="20">
        <v>16550</v>
      </c>
      <c r="IN31" s="20">
        <v>16773</v>
      </c>
      <c r="IO31" s="20">
        <v>25999</v>
      </c>
      <c r="IP31" s="20">
        <v>29153</v>
      </c>
      <c r="IQ31" s="20">
        <v>15699</v>
      </c>
      <c r="IR31" s="20">
        <v>9270</v>
      </c>
      <c r="IS31" s="20">
        <v>6233</v>
      </c>
      <c r="IT31" s="20">
        <v>5979</v>
      </c>
      <c r="IU31" s="20">
        <v>4441</v>
      </c>
      <c r="IV31" s="20">
        <v>3727</v>
      </c>
      <c r="IW31" s="20">
        <v>4948</v>
      </c>
      <c r="IX31" s="20">
        <v>10110</v>
      </c>
      <c r="IY31" s="20">
        <v>15203</v>
      </c>
      <c r="IZ31" s="20">
        <v>20903</v>
      </c>
      <c r="JA31" s="20">
        <v>28098</v>
      </c>
      <c r="JB31" s="20">
        <v>29302</v>
      </c>
      <c r="JC31" s="20">
        <v>16106</v>
      </c>
      <c r="JD31" s="20">
        <v>10496</v>
      </c>
      <c r="JE31" s="20">
        <v>6887</v>
      </c>
      <c r="JF31" s="20">
        <v>5827</v>
      </c>
      <c r="JG31" s="20">
        <v>4856</v>
      </c>
      <c r="JH31" s="20">
        <v>3889</v>
      </c>
      <c r="JI31" s="20">
        <v>6002</v>
      </c>
      <c r="JJ31" s="20">
        <v>11886</v>
      </c>
      <c r="JK31" s="20">
        <v>19091</v>
      </c>
      <c r="JL31" s="20">
        <v>19936</v>
      </c>
      <c r="JM31" s="20">
        <v>28159</v>
      </c>
      <c r="JN31" s="20">
        <v>31111</v>
      </c>
      <c r="JO31" s="20">
        <v>17248</v>
      </c>
      <c r="JP31" s="20">
        <v>10652</v>
      </c>
      <c r="JQ31" s="20">
        <v>8065</v>
      </c>
      <c r="JR31" s="20">
        <v>6326</v>
      </c>
      <c r="JS31" s="20">
        <v>4763</v>
      </c>
      <c r="JT31" s="20">
        <v>4127</v>
      </c>
      <c r="JU31" s="20">
        <v>5950</v>
      </c>
      <c r="JV31" s="20">
        <v>12165</v>
      </c>
      <c r="JW31" s="20">
        <v>15867</v>
      </c>
      <c r="JX31" s="20">
        <v>21852</v>
      </c>
      <c r="JY31" s="20">
        <v>26847</v>
      </c>
      <c r="JZ31" s="20">
        <v>35708</v>
      </c>
      <c r="KA31" s="20">
        <v>17869</v>
      </c>
      <c r="KB31" s="20">
        <v>11197</v>
      </c>
      <c r="KC31" s="20">
        <v>7747</v>
      </c>
      <c r="KD31" s="20">
        <v>6791</v>
      </c>
      <c r="KE31" s="20">
        <v>5681</v>
      </c>
      <c r="KF31" s="20">
        <v>4338</v>
      </c>
      <c r="KG31" s="20">
        <v>2559</v>
      </c>
      <c r="KH31" s="20">
        <v>94</v>
      </c>
      <c r="KI31" s="20">
        <v>2090</v>
      </c>
      <c r="KJ31" s="20">
        <v>18397</v>
      </c>
      <c r="KK31" s="20">
        <v>32842</v>
      </c>
      <c r="KL31" s="20">
        <v>37691</v>
      </c>
      <c r="KM31" s="20">
        <v>23584</v>
      </c>
      <c r="KN31" s="20">
        <v>10608</v>
      </c>
      <c r="KO31" s="20">
        <v>2897</v>
      </c>
      <c r="KP31" s="20">
        <v>2500</v>
      </c>
      <c r="KQ31" s="20">
        <v>3112</v>
      </c>
      <c r="KR31" s="20">
        <v>2826</v>
      </c>
      <c r="KS31" s="20">
        <v>3364</v>
      </c>
      <c r="KT31" s="20">
        <v>3353</v>
      </c>
      <c r="KU31" s="20">
        <v>9054</v>
      </c>
      <c r="KV31" s="20">
        <v>21924</v>
      </c>
      <c r="KW31" s="20">
        <v>32895</v>
      </c>
      <c r="KX31" s="20">
        <v>36455</v>
      </c>
      <c r="KY31" s="20">
        <v>21259</v>
      </c>
      <c r="KZ31" s="20">
        <v>13617</v>
      </c>
      <c r="LA31" s="20">
        <v>4780</v>
      </c>
      <c r="LB31" s="20">
        <v>4205</v>
      </c>
      <c r="LC31" s="20">
        <v>3689</v>
      </c>
      <c r="LD31" s="20">
        <v>2845</v>
      </c>
      <c r="LE31" s="20">
        <v>5267</v>
      </c>
      <c r="LF31" s="20">
        <v>11099</v>
      </c>
      <c r="LG31" s="20">
        <v>17759</v>
      </c>
      <c r="LH31" s="20">
        <v>21671</v>
      </c>
      <c r="LI31" s="20">
        <v>27680</v>
      </c>
      <c r="LJ31" s="20">
        <v>29545</v>
      </c>
      <c r="LK31" s="20">
        <v>17149</v>
      </c>
      <c r="LL31" s="20">
        <v>12113</v>
      </c>
      <c r="LM31" s="20">
        <v>6583</v>
      </c>
      <c r="LN31" s="20">
        <v>5811</v>
      </c>
      <c r="LO31" s="20">
        <v>4941</v>
      </c>
      <c r="LP31" s="20">
        <v>3928</v>
      </c>
      <c r="LQ31" s="20">
        <v>5204</v>
      </c>
      <c r="LR31" s="20">
        <v>10181</v>
      </c>
      <c r="LS31" s="20">
        <v>16137</v>
      </c>
      <c r="LT31" s="20">
        <v>17892</v>
      </c>
      <c r="LU31" s="20">
        <v>28353</v>
      </c>
      <c r="LV31" s="20">
        <v>31169</v>
      </c>
      <c r="LW31" s="20">
        <v>16883</v>
      </c>
      <c r="LX31" s="20">
        <v>11779</v>
      </c>
      <c r="LY31" s="20">
        <v>7272</v>
      </c>
      <c r="LZ31" s="20">
        <v>6074</v>
      </c>
      <c r="MA31" s="20">
        <v>4968</v>
      </c>
      <c r="MB31" s="20">
        <v>4070</v>
      </c>
      <c r="MC31" s="20">
        <v>6844</v>
      </c>
      <c r="MD31" s="20">
        <v>9780</v>
      </c>
      <c r="ME31" s="20">
        <v>18540</v>
      </c>
      <c r="MF31" s="20">
        <v>17600</v>
      </c>
      <c r="MG31" s="20">
        <v>26800</v>
      </c>
      <c r="MH31" s="20">
        <v>31004</v>
      </c>
      <c r="MI31" s="20">
        <v>14509</v>
      </c>
      <c r="MJ31" s="20">
        <v>11515</v>
      </c>
      <c r="MK31" s="20">
        <v>7523</v>
      </c>
      <c r="ML31" s="20">
        <v>6645</v>
      </c>
      <c r="MM31" s="18"/>
    </row>
    <row r="32" spans="1:351" ht="17">
      <c r="A32" s="69" t="s">
        <v>54</v>
      </c>
      <c r="B32" s="8" t="s">
        <v>24</v>
      </c>
      <c r="C32" s="8">
        <v>1556</v>
      </c>
      <c r="D32" s="8">
        <v>4034</v>
      </c>
      <c r="E32" s="8">
        <v>4164</v>
      </c>
      <c r="F32" s="8">
        <v>4066</v>
      </c>
      <c r="G32" s="8">
        <v>11515</v>
      </c>
      <c r="H32" s="8">
        <v>11977</v>
      </c>
      <c r="I32" s="8">
        <v>16745</v>
      </c>
      <c r="J32" s="8">
        <v>22753</v>
      </c>
      <c r="K32" s="8">
        <v>6659</v>
      </c>
      <c r="L32" s="8">
        <v>4002</v>
      </c>
      <c r="M32" s="8">
        <v>2975</v>
      </c>
      <c r="N32" s="8">
        <v>591</v>
      </c>
      <c r="O32" s="8">
        <v>788</v>
      </c>
      <c r="P32" s="8">
        <v>2626</v>
      </c>
      <c r="Q32" s="8">
        <v>3658</v>
      </c>
      <c r="R32" s="8">
        <v>3970</v>
      </c>
      <c r="S32" s="8">
        <v>11686</v>
      </c>
      <c r="T32" s="8">
        <v>8936</v>
      </c>
      <c r="U32" s="8">
        <v>15321</v>
      </c>
      <c r="V32" s="8">
        <v>22134</v>
      </c>
      <c r="W32" s="8">
        <v>7585</v>
      </c>
      <c r="X32" s="8">
        <v>4190</v>
      </c>
      <c r="Y32" s="8">
        <v>4163</v>
      </c>
      <c r="Z32" s="8">
        <v>1438</v>
      </c>
      <c r="AA32" s="8">
        <v>1155</v>
      </c>
      <c r="AB32" s="8">
        <v>3852</v>
      </c>
      <c r="AC32" s="8">
        <v>4136</v>
      </c>
      <c r="AD32" s="8">
        <v>4222</v>
      </c>
      <c r="AE32" s="22">
        <v>9502</v>
      </c>
      <c r="AF32" s="22">
        <v>11807</v>
      </c>
      <c r="AG32" s="22">
        <v>16815</v>
      </c>
      <c r="AH32" s="22">
        <v>22158</v>
      </c>
      <c r="AI32" s="8">
        <v>6801</v>
      </c>
      <c r="AJ32" s="8">
        <v>4204</v>
      </c>
      <c r="AK32" s="8">
        <v>4078</v>
      </c>
      <c r="AL32" s="8">
        <v>1724</v>
      </c>
      <c r="AM32" s="8">
        <v>0</v>
      </c>
      <c r="AN32" s="8">
        <v>3444</v>
      </c>
      <c r="AO32" s="8">
        <v>4239</v>
      </c>
      <c r="AP32" s="8">
        <v>4134</v>
      </c>
      <c r="AQ32" s="8">
        <v>11798</v>
      </c>
      <c r="AR32" s="8">
        <v>11534</v>
      </c>
      <c r="AS32" s="8">
        <v>16728</v>
      </c>
      <c r="AT32" s="8">
        <v>23704</v>
      </c>
      <c r="AU32" s="8">
        <v>7681</v>
      </c>
      <c r="AV32" s="8">
        <v>4299</v>
      </c>
      <c r="AW32" s="8">
        <v>4186</v>
      </c>
      <c r="AX32" s="8">
        <v>1394</v>
      </c>
      <c r="AY32" s="8">
        <v>2273</v>
      </c>
      <c r="AZ32" s="8">
        <v>3945</v>
      </c>
      <c r="BA32" s="8">
        <v>4223</v>
      </c>
      <c r="BB32" s="8">
        <v>6138</v>
      </c>
      <c r="BC32" s="8">
        <v>7691</v>
      </c>
      <c r="BD32" s="8">
        <v>15944</v>
      </c>
      <c r="BE32" s="8">
        <v>16099</v>
      </c>
      <c r="BF32" s="8">
        <v>21861</v>
      </c>
      <c r="BG32" s="8">
        <v>7084</v>
      </c>
      <c r="BH32" s="8">
        <v>4450</v>
      </c>
      <c r="BI32" s="8">
        <v>4082</v>
      </c>
      <c r="BJ32" s="8">
        <v>1097</v>
      </c>
      <c r="BK32" s="8">
        <v>1663</v>
      </c>
      <c r="BL32" s="8">
        <v>3538</v>
      </c>
      <c r="BM32" s="8">
        <v>4272</v>
      </c>
      <c r="BN32" s="8">
        <v>5973</v>
      </c>
      <c r="BO32" s="8">
        <v>8109</v>
      </c>
      <c r="BP32" s="8">
        <v>12502</v>
      </c>
      <c r="BQ32" s="8">
        <v>16960</v>
      </c>
      <c r="BR32" s="8">
        <v>18306</v>
      </c>
      <c r="BS32" s="8">
        <v>6093</v>
      </c>
      <c r="BT32" s="8">
        <v>4484</v>
      </c>
      <c r="BU32" s="8">
        <v>4134</v>
      </c>
      <c r="BV32" s="8">
        <v>921</v>
      </c>
      <c r="BW32" s="8">
        <v>2730</v>
      </c>
      <c r="BX32" s="8">
        <v>3832</v>
      </c>
      <c r="BY32" s="8">
        <v>4344</v>
      </c>
      <c r="BZ32" s="8">
        <v>5042</v>
      </c>
      <c r="CA32" s="8">
        <v>11483</v>
      </c>
      <c r="CB32" s="8">
        <v>9453</v>
      </c>
      <c r="CC32" s="20">
        <v>14240</v>
      </c>
      <c r="CD32" s="20">
        <v>16736</v>
      </c>
      <c r="CE32" s="20">
        <v>6753</v>
      </c>
      <c r="CF32" s="20">
        <v>4411</v>
      </c>
      <c r="CG32" s="20">
        <v>4075</v>
      </c>
      <c r="CH32" s="20">
        <v>1615</v>
      </c>
      <c r="CI32" s="20">
        <v>1836</v>
      </c>
      <c r="CJ32" s="20">
        <v>3992</v>
      </c>
      <c r="CK32" s="20">
        <v>4398</v>
      </c>
      <c r="CL32" s="20">
        <v>5636</v>
      </c>
      <c r="CM32" s="20">
        <v>8387</v>
      </c>
      <c r="CN32" s="20">
        <v>11437</v>
      </c>
      <c r="CO32" s="20">
        <v>11896</v>
      </c>
      <c r="CP32" s="20">
        <v>14361</v>
      </c>
      <c r="CQ32" s="20">
        <v>6152</v>
      </c>
      <c r="CR32" s="20">
        <v>4624</v>
      </c>
      <c r="CS32" s="20">
        <v>3959</v>
      </c>
      <c r="CT32" s="20">
        <v>1371</v>
      </c>
      <c r="CU32" s="20">
        <v>2197</v>
      </c>
      <c r="CV32" s="20">
        <v>4048</v>
      </c>
      <c r="CW32" s="20">
        <v>4573</v>
      </c>
      <c r="CX32" s="20">
        <v>6419</v>
      </c>
      <c r="CY32" s="20">
        <v>9434</v>
      </c>
      <c r="CZ32" s="20">
        <v>8807</v>
      </c>
      <c r="DA32" s="20">
        <v>11281</v>
      </c>
      <c r="DB32" s="20">
        <v>16189</v>
      </c>
      <c r="DC32" s="20">
        <v>6293</v>
      </c>
      <c r="DD32" s="20">
        <v>4228</v>
      </c>
      <c r="DE32" s="20">
        <v>3987</v>
      </c>
      <c r="DF32" s="20">
        <v>2173</v>
      </c>
      <c r="DG32" s="20">
        <v>1517</v>
      </c>
      <c r="DH32" s="20">
        <v>3467</v>
      </c>
      <c r="DI32" s="20">
        <v>4343</v>
      </c>
      <c r="DJ32" s="20">
        <v>4848</v>
      </c>
      <c r="DK32" s="20">
        <v>10181</v>
      </c>
      <c r="DL32" s="20">
        <v>8391</v>
      </c>
      <c r="DM32" s="20">
        <v>11253</v>
      </c>
      <c r="DN32" s="20">
        <v>13897</v>
      </c>
      <c r="DO32" s="20">
        <f>6233+251</f>
        <v>6484</v>
      </c>
      <c r="DP32" s="20">
        <v>4248</v>
      </c>
      <c r="DQ32" s="20">
        <v>4068</v>
      </c>
      <c r="DR32" s="20">
        <v>1155</v>
      </c>
      <c r="DS32" s="20">
        <v>2685</v>
      </c>
      <c r="DT32" s="20">
        <v>3871</v>
      </c>
      <c r="DU32" s="20">
        <v>4309</v>
      </c>
      <c r="DV32" s="20">
        <v>5218</v>
      </c>
      <c r="DW32" s="20">
        <v>7718</v>
      </c>
      <c r="DX32" s="20">
        <v>8594</v>
      </c>
      <c r="DY32" s="20">
        <v>10352</v>
      </c>
      <c r="DZ32" s="20">
        <v>11073</v>
      </c>
      <c r="EA32" s="20">
        <v>6116</v>
      </c>
      <c r="EB32" s="20">
        <v>4446</v>
      </c>
      <c r="EC32" s="20">
        <v>4061</v>
      </c>
      <c r="ED32" s="20">
        <v>1807</v>
      </c>
      <c r="EE32" s="20">
        <v>3022</v>
      </c>
      <c r="EF32" s="20">
        <v>3657</v>
      </c>
      <c r="EG32" s="20">
        <v>4292</v>
      </c>
      <c r="EH32" s="20">
        <v>5766</v>
      </c>
      <c r="EI32" s="20">
        <v>8793</v>
      </c>
      <c r="EJ32" s="20">
        <v>8140</v>
      </c>
      <c r="EK32" s="20">
        <v>10601</v>
      </c>
      <c r="EL32" s="20">
        <v>12574</v>
      </c>
      <c r="EM32" s="20">
        <v>6172</v>
      </c>
      <c r="EN32" s="20">
        <v>5136</v>
      </c>
      <c r="EO32" s="20">
        <v>4231</v>
      </c>
      <c r="EP32" s="20">
        <v>801</v>
      </c>
      <c r="EQ32" s="20">
        <v>2840</v>
      </c>
      <c r="ER32" s="20">
        <v>4278</v>
      </c>
      <c r="ES32" s="20">
        <v>4395</v>
      </c>
      <c r="ET32" s="20">
        <v>4902</v>
      </c>
      <c r="EU32" s="20">
        <v>9369</v>
      </c>
      <c r="EV32" s="20">
        <v>7552</v>
      </c>
      <c r="EW32" s="20">
        <v>8690</v>
      </c>
      <c r="EX32" s="20">
        <v>13795</v>
      </c>
      <c r="EY32" s="20">
        <v>5882</v>
      </c>
      <c r="EZ32" s="20">
        <v>4768</v>
      </c>
      <c r="FA32" s="20">
        <v>4495</v>
      </c>
      <c r="FB32" s="20">
        <v>2947</v>
      </c>
      <c r="FC32" s="20">
        <v>3938</v>
      </c>
      <c r="FD32" s="20">
        <v>4159</v>
      </c>
      <c r="FE32" s="20">
        <v>4553</v>
      </c>
      <c r="FF32" s="20">
        <v>5375</v>
      </c>
      <c r="FG32" s="20">
        <v>8344</v>
      </c>
      <c r="FH32" s="20">
        <v>7767</v>
      </c>
      <c r="FI32" s="20">
        <v>9266</v>
      </c>
      <c r="FJ32" s="20">
        <v>12585</v>
      </c>
      <c r="FK32" s="20">
        <v>6493</v>
      </c>
      <c r="FL32" s="20">
        <v>4648</v>
      </c>
      <c r="FM32" s="20">
        <v>4092</v>
      </c>
      <c r="FN32" s="20">
        <v>3084</v>
      </c>
      <c r="FO32" s="20">
        <v>2417</v>
      </c>
      <c r="FP32" s="20">
        <v>3071</v>
      </c>
      <c r="FQ32" s="20">
        <v>2635</v>
      </c>
      <c r="FR32" s="20">
        <v>4970</v>
      </c>
      <c r="FS32" s="20">
        <v>7086</v>
      </c>
      <c r="FT32" s="20">
        <v>7474</v>
      </c>
      <c r="FU32" s="20">
        <v>8578</v>
      </c>
      <c r="FV32" s="20">
        <v>10920</v>
      </c>
      <c r="FW32" s="20">
        <v>5640</v>
      </c>
      <c r="FX32" s="20">
        <v>4491</v>
      </c>
      <c r="FY32" s="20">
        <v>4025</v>
      </c>
      <c r="FZ32" s="20">
        <v>3192</v>
      </c>
      <c r="GA32" s="20">
        <v>3269</v>
      </c>
      <c r="GB32" s="20">
        <v>3401</v>
      </c>
      <c r="GC32" s="20">
        <v>4029</v>
      </c>
      <c r="GD32" s="20">
        <v>5177</v>
      </c>
      <c r="GE32" s="20">
        <v>6200</v>
      </c>
      <c r="GF32" s="20">
        <v>8751</v>
      </c>
      <c r="GG32" s="20">
        <v>8297</v>
      </c>
      <c r="GH32" s="20">
        <v>12423</v>
      </c>
      <c r="GI32" s="20">
        <v>6306</v>
      </c>
      <c r="GJ32" s="20">
        <v>4238</v>
      </c>
      <c r="GK32" s="20">
        <v>3631</v>
      </c>
      <c r="GL32" s="20">
        <v>2323</v>
      </c>
      <c r="GM32" s="20">
        <v>3300</v>
      </c>
      <c r="GN32" s="20">
        <v>3267</v>
      </c>
      <c r="GO32" s="20">
        <v>3874</v>
      </c>
      <c r="GP32" s="20">
        <v>5400</v>
      </c>
      <c r="GQ32" s="20">
        <v>7244</v>
      </c>
      <c r="GR32" s="20">
        <v>7730</v>
      </c>
      <c r="GS32" s="20">
        <v>7527</v>
      </c>
      <c r="GT32" s="20">
        <v>9909</v>
      </c>
      <c r="GU32" s="20">
        <v>5608</v>
      </c>
      <c r="GV32" s="20">
        <v>4333</v>
      </c>
      <c r="GW32" s="20">
        <v>3864</v>
      </c>
      <c r="GX32" s="20">
        <v>903</v>
      </c>
      <c r="GY32" s="20">
        <v>3257</v>
      </c>
      <c r="GZ32" s="20">
        <v>3482</v>
      </c>
      <c r="HA32" s="20">
        <v>3910</v>
      </c>
      <c r="HB32" s="20">
        <v>4517</v>
      </c>
      <c r="HC32" s="20">
        <v>7584</v>
      </c>
      <c r="HD32" s="20">
        <v>6642</v>
      </c>
      <c r="HE32" s="20">
        <v>8801</v>
      </c>
      <c r="HF32" s="20">
        <v>9754</v>
      </c>
      <c r="HG32" s="20">
        <v>5534</v>
      </c>
      <c r="HH32" s="20">
        <v>4499</v>
      </c>
      <c r="HI32" s="20">
        <v>4077</v>
      </c>
      <c r="HJ32" s="20">
        <v>2354</v>
      </c>
      <c r="HK32" s="20">
        <v>3220</v>
      </c>
      <c r="HL32" s="20">
        <v>3081</v>
      </c>
      <c r="HM32" s="20">
        <v>3783</v>
      </c>
      <c r="HN32" s="20">
        <v>5039</v>
      </c>
      <c r="HO32" s="20">
        <v>6566</v>
      </c>
      <c r="HP32" s="20">
        <v>7543</v>
      </c>
      <c r="HQ32" s="20">
        <v>7734</v>
      </c>
      <c r="HR32" s="20">
        <v>9025</v>
      </c>
      <c r="HS32" s="20">
        <v>5511</v>
      </c>
      <c r="HT32" s="20">
        <v>4115</v>
      </c>
      <c r="HU32" s="20">
        <v>3729</v>
      </c>
      <c r="HV32" s="20">
        <v>2845</v>
      </c>
      <c r="HW32" s="20">
        <v>3208</v>
      </c>
      <c r="HX32" s="20">
        <v>3212</v>
      </c>
      <c r="HY32" s="20">
        <v>3818</v>
      </c>
      <c r="HZ32" s="20">
        <v>4570</v>
      </c>
      <c r="IA32" s="20">
        <v>6347</v>
      </c>
      <c r="IB32" s="20">
        <v>6952</v>
      </c>
      <c r="IC32" s="20">
        <v>7939</v>
      </c>
      <c r="ID32" s="20">
        <v>9099</v>
      </c>
      <c r="IE32" s="20">
        <v>5714</v>
      </c>
      <c r="IF32" s="20">
        <v>4831</v>
      </c>
      <c r="IG32" s="20">
        <v>4468</v>
      </c>
      <c r="IH32" s="20">
        <v>2945</v>
      </c>
      <c r="II32" s="20">
        <v>3573</v>
      </c>
      <c r="IJ32" s="20">
        <v>3622</v>
      </c>
      <c r="IK32" s="20">
        <v>4473</v>
      </c>
      <c r="IL32" s="20">
        <v>4763</v>
      </c>
      <c r="IM32" s="20">
        <v>8286</v>
      </c>
      <c r="IN32" s="20">
        <v>5720</v>
      </c>
      <c r="IO32" s="20">
        <v>9321</v>
      </c>
      <c r="IP32" s="20">
        <v>11953</v>
      </c>
      <c r="IQ32" s="20">
        <v>6461</v>
      </c>
      <c r="IR32" s="20">
        <v>5100</v>
      </c>
      <c r="IS32" s="20">
        <v>4519</v>
      </c>
      <c r="IT32" s="20">
        <v>4255</v>
      </c>
      <c r="IU32" s="20">
        <v>4076</v>
      </c>
      <c r="IV32" s="20">
        <v>4122</v>
      </c>
      <c r="IW32" s="20">
        <v>4690</v>
      </c>
      <c r="IX32" s="20">
        <v>5768</v>
      </c>
      <c r="IY32" s="20">
        <v>7336</v>
      </c>
      <c r="IZ32" s="20">
        <v>9143</v>
      </c>
      <c r="JA32" s="20">
        <v>10445</v>
      </c>
      <c r="JB32" s="20">
        <v>12118</v>
      </c>
      <c r="JC32" s="20">
        <v>6580</v>
      </c>
      <c r="JD32" s="20">
        <v>5087</v>
      </c>
      <c r="JE32" s="20">
        <v>4525</v>
      </c>
      <c r="JF32" s="20">
        <v>3678</v>
      </c>
      <c r="JG32" s="20">
        <v>4181</v>
      </c>
      <c r="JH32" s="20">
        <v>3822</v>
      </c>
      <c r="JI32" s="20">
        <v>4756</v>
      </c>
      <c r="JJ32" s="20">
        <v>6550</v>
      </c>
      <c r="JK32" s="20">
        <v>9304</v>
      </c>
      <c r="JL32" s="20">
        <v>7628</v>
      </c>
      <c r="JM32" s="20">
        <v>9116</v>
      </c>
      <c r="JN32" s="20">
        <v>10094</v>
      </c>
      <c r="JO32" s="20">
        <v>6395</v>
      </c>
      <c r="JP32" s="20">
        <v>4938</v>
      </c>
      <c r="JQ32" s="20">
        <v>4458</v>
      </c>
      <c r="JR32" s="20">
        <v>3677</v>
      </c>
      <c r="JS32" s="20">
        <v>4228</v>
      </c>
      <c r="JT32" s="20">
        <v>3812</v>
      </c>
      <c r="JU32" s="20">
        <v>4559</v>
      </c>
      <c r="JV32" s="20">
        <v>6224</v>
      </c>
      <c r="JW32" s="20">
        <v>6940</v>
      </c>
      <c r="JX32" s="20">
        <v>9427</v>
      </c>
      <c r="JY32" s="20">
        <v>7731</v>
      </c>
      <c r="JZ32" s="20">
        <f>8163+2223</f>
        <v>10386</v>
      </c>
      <c r="KA32" s="20">
        <v>6416</v>
      </c>
      <c r="KB32" s="20">
        <v>5066</v>
      </c>
      <c r="KC32" s="20">
        <v>4407</v>
      </c>
      <c r="KD32" s="20">
        <v>3810</v>
      </c>
      <c r="KE32" s="20">
        <v>4124</v>
      </c>
      <c r="KF32" s="20">
        <v>4172</v>
      </c>
      <c r="KG32" s="20">
        <v>2532</v>
      </c>
      <c r="KH32" s="20">
        <v>84</v>
      </c>
      <c r="KI32" s="20">
        <v>507</v>
      </c>
      <c r="KJ32" s="20">
        <v>5820</v>
      </c>
      <c r="KK32" s="20">
        <v>8616</v>
      </c>
      <c r="KL32" s="20">
        <v>10192</v>
      </c>
      <c r="KM32" s="20">
        <v>7675</v>
      </c>
      <c r="KN32" s="20">
        <v>4565</v>
      </c>
      <c r="KO32" s="20">
        <v>3675</v>
      </c>
      <c r="KP32" s="20">
        <v>2898</v>
      </c>
      <c r="KQ32" s="20">
        <v>3050</v>
      </c>
      <c r="KR32" s="20">
        <v>3208</v>
      </c>
      <c r="KS32" s="20">
        <v>3739</v>
      </c>
      <c r="KT32" s="20">
        <v>3494</v>
      </c>
      <c r="KU32" s="20">
        <v>5555</v>
      </c>
      <c r="KV32" s="20">
        <v>8206</v>
      </c>
      <c r="KW32" s="20">
        <v>7812</v>
      </c>
      <c r="KX32" s="20">
        <v>9022</v>
      </c>
      <c r="KY32" s="20">
        <v>6752</v>
      </c>
      <c r="KZ32" s="20">
        <v>4614</v>
      </c>
      <c r="LA32" s="20">
        <v>3904</v>
      </c>
      <c r="LB32" s="20">
        <v>3462</v>
      </c>
      <c r="LC32" s="20">
        <v>3837</v>
      </c>
      <c r="LD32" s="20">
        <v>3390</v>
      </c>
      <c r="LE32" s="20">
        <v>3961</v>
      </c>
      <c r="LF32" s="20">
        <v>4773</v>
      </c>
      <c r="LG32" s="20">
        <v>6615</v>
      </c>
      <c r="LH32" s="20">
        <v>6950</v>
      </c>
      <c r="LI32" s="20">
        <v>6590</v>
      </c>
      <c r="LJ32" s="20">
        <v>7122</v>
      </c>
      <c r="LK32" s="20">
        <v>4901</v>
      </c>
      <c r="LL32" s="20">
        <v>4136</v>
      </c>
      <c r="LM32" s="20">
        <v>3635</v>
      </c>
      <c r="LN32" s="20">
        <v>3205</v>
      </c>
      <c r="LO32" s="77">
        <v>3453</v>
      </c>
      <c r="LP32" s="77">
        <v>3400</v>
      </c>
      <c r="LQ32" s="77">
        <v>3486</v>
      </c>
      <c r="LR32" s="77">
        <v>4496</v>
      </c>
      <c r="LS32" s="77">
        <v>5818</v>
      </c>
      <c r="LT32" s="77">
        <v>5563</v>
      </c>
      <c r="LU32" s="77">
        <v>6528</v>
      </c>
      <c r="LV32" s="77">
        <v>7358</v>
      </c>
      <c r="LW32" s="77">
        <v>5972</v>
      </c>
      <c r="LX32" s="77">
        <v>4939</v>
      </c>
      <c r="LY32" s="77">
        <v>4469</v>
      </c>
      <c r="LZ32" s="77">
        <v>3538</v>
      </c>
      <c r="MA32" s="77">
        <v>4506</v>
      </c>
      <c r="MB32" s="77">
        <v>4230</v>
      </c>
      <c r="MC32" s="77">
        <v>4884</v>
      </c>
      <c r="MD32" s="77">
        <v>5536</v>
      </c>
      <c r="ME32" s="77">
        <v>7770</v>
      </c>
      <c r="MF32" s="77">
        <v>6836</v>
      </c>
      <c r="MG32" s="77">
        <v>7518</v>
      </c>
      <c r="MH32" s="77">
        <v>8463</v>
      </c>
      <c r="MI32" s="77">
        <v>5687</v>
      </c>
      <c r="MJ32" s="77">
        <v>4998</v>
      </c>
      <c r="MK32" s="77">
        <v>4453</v>
      </c>
      <c r="ML32" s="77">
        <v>3398</v>
      </c>
      <c r="MM32" s="18"/>
    </row>
    <row r="33" spans="1:351" ht="17">
      <c r="A33" s="69" t="s">
        <v>55</v>
      </c>
      <c r="B33" s="8" t="s">
        <v>25</v>
      </c>
      <c r="C33" s="8">
        <v>8</v>
      </c>
      <c r="D33" s="8">
        <v>0</v>
      </c>
      <c r="E33" s="8">
        <v>0</v>
      </c>
      <c r="F33" s="8">
        <v>36</v>
      </c>
      <c r="G33" s="8">
        <v>243</v>
      </c>
      <c r="H33" s="8">
        <v>833</v>
      </c>
      <c r="I33" s="8">
        <v>1506</v>
      </c>
      <c r="J33" s="8">
        <v>2663</v>
      </c>
      <c r="K33" s="8">
        <v>605</v>
      </c>
      <c r="L33" s="8">
        <v>139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27</v>
      </c>
      <c r="S33" s="8">
        <v>448</v>
      </c>
      <c r="T33" s="8">
        <v>470</v>
      </c>
      <c r="U33" s="8">
        <v>1071</v>
      </c>
      <c r="V33" s="8">
        <v>1995</v>
      </c>
      <c r="W33" s="8">
        <v>647</v>
      </c>
      <c r="X33" s="8">
        <v>11</v>
      </c>
      <c r="Y33" s="8">
        <v>28</v>
      </c>
      <c r="Z33" s="8">
        <v>0</v>
      </c>
      <c r="AA33" s="8">
        <v>0</v>
      </c>
      <c r="AB33" s="8">
        <v>0</v>
      </c>
      <c r="AC33" s="8">
        <v>0</v>
      </c>
      <c r="AD33" s="8">
        <v>56</v>
      </c>
      <c r="AE33" s="22">
        <v>528</v>
      </c>
      <c r="AF33" s="22">
        <v>235</v>
      </c>
      <c r="AG33" s="22">
        <v>1226</v>
      </c>
      <c r="AH33" s="22">
        <v>1972</v>
      </c>
      <c r="AI33" s="8">
        <v>712</v>
      </c>
      <c r="AJ33" s="8">
        <v>190</v>
      </c>
      <c r="AK33" s="8">
        <v>35</v>
      </c>
      <c r="AL33" s="8">
        <v>0</v>
      </c>
      <c r="AM33" s="8">
        <v>0</v>
      </c>
      <c r="AN33" s="8">
        <v>0</v>
      </c>
      <c r="AO33" s="8">
        <v>0</v>
      </c>
      <c r="AP33" s="8">
        <v>32</v>
      </c>
      <c r="AQ33" s="8">
        <v>323</v>
      </c>
      <c r="AR33" s="8">
        <v>544</v>
      </c>
      <c r="AS33" s="8">
        <v>949</v>
      </c>
      <c r="AT33" s="8">
        <v>2088</v>
      </c>
      <c r="AU33" s="8">
        <v>486</v>
      </c>
      <c r="AV33" s="8">
        <v>109</v>
      </c>
      <c r="AW33" s="8">
        <v>4</v>
      </c>
      <c r="AX33" s="8">
        <v>0</v>
      </c>
      <c r="AY33" s="8">
        <v>0</v>
      </c>
      <c r="AZ33" s="8">
        <v>0</v>
      </c>
      <c r="BA33" s="8">
        <v>6</v>
      </c>
      <c r="BB33" s="8">
        <v>110</v>
      </c>
      <c r="BC33" s="8">
        <v>132</v>
      </c>
      <c r="BD33" s="8">
        <v>729</v>
      </c>
      <c r="BE33" s="8">
        <v>1446</v>
      </c>
      <c r="BF33" s="8">
        <v>2458</v>
      </c>
      <c r="BG33" s="8">
        <v>714</v>
      </c>
      <c r="BH33" s="8">
        <v>188</v>
      </c>
      <c r="BI33" s="8">
        <v>8</v>
      </c>
      <c r="BJ33" s="8">
        <v>96</v>
      </c>
      <c r="BK33" s="8">
        <v>0</v>
      </c>
      <c r="BL33" s="8">
        <v>0</v>
      </c>
      <c r="BM33" s="8">
        <v>15</v>
      </c>
      <c r="BN33" s="8">
        <v>80</v>
      </c>
      <c r="BO33" s="8">
        <v>221</v>
      </c>
      <c r="BP33" s="8">
        <v>714</v>
      </c>
      <c r="BQ33" s="8">
        <v>2060</v>
      </c>
      <c r="BR33" s="8">
        <v>2697</v>
      </c>
      <c r="BS33" s="8">
        <v>539</v>
      </c>
      <c r="BT33" s="8">
        <v>659</v>
      </c>
      <c r="BU33" s="8">
        <v>5</v>
      </c>
      <c r="BV33" s="8">
        <v>0</v>
      </c>
      <c r="BW33" s="8">
        <v>21</v>
      </c>
      <c r="BX33" s="8">
        <v>0</v>
      </c>
      <c r="BY33" s="8">
        <v>0</v>
      </c>
      <c r="BZ33" s="8">
        <v>176</v>
      </c>
      <c r="CA33" s="8">
        <v>549</v>
      </c>
      <c r="CB33" s="8">
        <v>452</v>
      </c>
      <c r="CC33" s="20">
        <v>1480</v>
      </c>
      <c r="CD33" s="20">
        <v>2879</v>
      </c>
      <c r="CE33" s="20">
        <v>447</v>
      </c>
      <c r="CF33" s="20">
        <v>350</v>
      </c>
      <c r="CG33" s="20">
        <v>16</v>
      </c>
      <c r="CH33" s="20">
        <v>0</v>
      </c>
      <c r="CI33" s="20">
        <v>9</v>
      </c>
      <c r="CJ33" s="20">
        <v>37</v>
      </c>
      <c r="CK33" s="20">
        <v>18</v>
      </c>
      <c r="CL33" s="20">
        <v>233</v>
      </c>
      <c r="CM33" s="20">
        <v>404</v>
      </c>
      <c r="CN33" s="20">
        <v>452</v>
      </c>
      <c r="CO33" s="20">
        <v>1547</v>
      </c>
      <c r="CP33" s="20">
        <v>2389</v>
      </c>
      <c r="CQ33" s="20">
        <v>577</v>
      </c>
      <c r="CR33" s="20">
        <v>8</v>
      </c>
      <c r="CS33" s="20">
        <v>41</v>
      </c>
      <c r="CT33" s="20">
        <v>0</v>
      </c>
      <c r="CU33" s="20">
        <v>9</v>
      </c>
      <c r="CV33" s="20">
        <v>0</v>
      </c>
      <c r="CW33" s="20">
        <v>0</v>
      </c>
      <c r="CX33" s="20">
        <v>0</v>
      </c>
      <c r="CY33" s="20">
        <v>186</v>
      </c>
      <c r="CZ33" s="20">
        <v>418</v>
      </c>
      <c r="DA33" s="20">
        <v>1448</v>
      </c>
      <c r="DB33" s="20">
        <v>2776</v>
      </c>
      <c r="DC33" s="20">
        <v>441</v>
      </c>
      <c r="DD33" s="20">
        <v>213</v>
      </c>
      <c r="DE33" s="20">
        <v>0</v>
      </c>
      <c r="DF33" s="20">
        <v>0</v>
      </c>
      <c r="DG33" s="20">
        <v>5</v>
      </c>
      <c r="DH33" s="20">
        <v>14</v>
      </c>
      <c r="DI33" s="20">
        <v>0</v>
      </c>
      <c r="DJ33" s="20">
        <v>0</v>
      </c>
      <c r="DK33" s="20">
        <v>260</v>
      </c>
      <c r="DL33" s="20">
        <v>669</v>
      </c>
      <c r="DM33" s="20">
        <v>1841</v>
      </c>
      <c r="DN33" s="20">
        <v>2703</v>
      </c>
      <c r="DO33" s="20">
        <v>584</v>
      </c>
      <c r="DP33" s="20">
        <v>54</v>
      </c>
      <c r="DQ33" s="20">
        <v>239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120</v>
      </c>
      <c r="DX33" s="20">
        <v>448</v>
      </c>
      <c r="DY33" s="20">
        <v>1545</v>
      </c>
      <c r="DZ33" s="20">
        <v>2507</v>
      </c>
      <c r="EA33" s="20">
        <v>156</v>
      </c>
      <c r="EB33" s="20">
        <v>22</v>
      </c>
      <c r="EC33" s="20">
        <v>244</v>
      </c>
      <c r="ED33" s="20">
        <v>0</v>
      </c>
      <c r="EE33" s="20">
        <v>0</v>
      </c>
      <c r="EF33" s="20">
        <v>0</v>
      </c>
      <c r="EG33" s="20">
        <v>0</v>
      </c>
      <c r="EH33" s="20">
        <v>20</v>
      </c>
      <c r="EI33" s="20">
        <v>229</v>
      </c>
      <c r="EJ33" s="20">
        <v>381</v>
      </c>
      <c r="EK33" s="20">
        <v>2476</v>
      </c>
      <c r="EL33" s="20">
        <v>3238</v>
      </c>
      <c r="EM33" s="20">
        <v>192</v>
      </c>
      <c r="EN33" s="20">
        <v>400</v>
      </c>
      <c r="EO33" s="20">
        <v>0</v>
      </c>
      <c r="EP33" s="20">
        <v>19</v>
      </c>
      <c r="EQ33" s="20">
        <v>0</v>
      </c>
      <c r="ER33" s="20">
        <v>0</v>
      </c>
      <c r="ES33" s="20">
        <v>0</v>
      </c>
      <c r="ET33" s="20">
        <v>4</v>
      </c>
      <c r="EU33" s="20">
        <v>686</v>
      </c>
      <c r="EV33" s="20">
        <v>914</v>
      </c>
      <c r="EW33" s="20">
        <v>2634</v>
      </c>
      <c r="EX33" s="20">
        <v>2897</v>
      </c>
      <c r="EY33" s="20">
        <v>681</v>
      </c>
      <c r="EZ33" s="20">
        <v>59</v>
      </c>
      <c r="FA33" s="20">
        <v>235</v>
      </c>
      <c r="FB33" s="20">
        <v>0</v>
      </c>
      <c r="FC33" s="20">
        <v>0</v>
      </c>
      <c r="FD33" s="20">
        <v>0</v>
      </c>
      <c r="FE33" s="20">
        <v>0</v>
      </c>
      <c r="FF33" s="20">
        <v>542</v>
      </c>
      <c r="FG33" s="20">
        <v>443</v>
      </c>
      <c r="FH33" s="20">
        <v>971</v>
      </c>
      <c r="FI33" s="20">
        <v>3058</v>
      </c>
      <c r="FJ33" s="20">
        <v>3268</v>
      </c>
      <c r="FK33" s="20">
        <v>438</v>
      </c>
      <c r="FL33" s="20">
        <v>84</v>
      </c>
      <c r="FM33" s="20">
        <v>131</v>
      </c>
      <c r="FN33" s="20">
        <v>0</v>
      </c>
      <c r="FO33" s="20">
        <v>181</v>
      </c>
      <c r="FP33" s="20">
        <v>0</v>
      </c>
      <c r="FQ33" s="20">
        <v>0</v>
      </c>
      <c r="FR33" s="20">
        <v>8</v>
      </c>
      <c r="FS33" s="20">
        <v>740</v>
      </c>
      <c r="FT33" s="20">
        <v>730</v>
      </c>
      <c r="FU33" s="20">
        <v>2697</v>
      </c>
      <c r="FV33" s="20">
        <v>3481</v>
      </c>
      <c r="FW33" s="20">
        <v>730</v>
      </c>
      <c r="FX33" s="20">
        <v>90</v>
      </c>
      <c r="FY33" s="20">
        <v>175</v>
      </c>
      <c r="FZ33" s="20">
        <v>223</v>
      </c>
      <c r="GA33" s="20">
        <v>82</v>
      </c>
      <c r="GB33" s="20">
        <v>0</v>
      </c>
      <c r="GC33" s="20">
        <v>445</v>
      </c>
      <c r="GD33" s="20">
        <v>310</v>
      </c>
      <c r="GE33" s="20">
        <v>592</v>
      </c>
      <c r="GF33" s="20">
        <v>1247</v>
      </c>
      <c r="GG33" s="20">
        <v>2414</v>
      </c>
      <c r="GH33" s="20">
        <v>2624</v>
      </c>
      <c r="GI33" s="20">
        <v>654</v>
      </c>
      <c r="GJ33" s="20">
        <v>355</v>
      </c>
      <c r="GK33" s="20">
        <v>268</v>
      </c>
      <c r="GL33" s="20">
        <v>28</v>
      </c>
      <c r="GM33" s="20">
        <v>111</v>
      </c>
      <c r="GN33" s="20">
        <v>20</v>
      </c>
      <c r="GO33" s="20">
        <v>95</v>
      </c>
      <c r="GP33" s="20">
        <v>248</v>
      </c>
      <c r="GQ33" s="20">
        <v>937</v>
      </c>
      <c r="GR33" s="20">
        <v>477</v>
      </c>
      <c r="GS33" s="20">
        <v>1889</v>
      </c>
      <c r="GT33" s="20">
        <v>2389</v>
      </c>
      <c r="GU33" s="20">
        <v>485</v>
      </c>
      <c r="GV33" s="20">
        <v>40</v>
      </c>
      <c r="GW33" s="20">
        <v>239</v>
      </c>
      <c r="GX33" s="20">
        <v>0</v>
      </c>
      <c r="GY33" s="20">
        <v>0</v>
      </c>
      <c r="GZ33" s="20">
        <v>0</v>
      </c>
      <c r="HA33" s="20">
        <v>0</v>
      </c>
      <c r="HB33" s="20">
        <v>4</v>
      </c>
      <c r="HC33" s="20">
        <v>312</v>
      </c>
      <c r="HD33" s="20">
        <v>434</v>
      </c>
      <c r="HE33" s="20">
        <v>1968</v>
      </c>
      <c r="HF33" s="20">
        <v>2094</v>
      </c>
      <c r="HG33" s="20">
        <v>349</v>
      </c>
      <c r="HH33" s="20">
        <v>10</v>
      </c>
      <c r="HI33" s="20">
        <v>0</v>
      </c>
      <c r="HJ33" s="20">
        <v>42</v>
      </c>
      <c r="HK33" s="20">
        <v>0</v>
      </c>
      <c r="HL33" s="20">
        <v>0</v>
      </c>
      <c r="HM33" s="20">
        <v>0</v>
      </c>
      <c r="HN33" s="20">
        <v>18</v>
      </c>
      <c r="HO33" s="20">
        <v>54</v>
      </c>
      <c r="HP33" s="20">
        <v>1107</v>
      </c>
      <c r="HQ33" s="20">
        <v>1964</v>
      </c>
      <c r="HR33" s="20">
        <v>1621</v>
      </c>
      <c r="HS33" s="20">
        <v>343</v>
      </c>
      <c r="HT33" s="20">
        <v>89</v>
      </c>
      <c r="HU33" s="20">
        <v>37</v>
      </c>
      <c r="HV33" s="20">
        <v>12</v>
      </c>
      <c r="HW33" s="20">
        <v>0</v>
      </c>
      <c r="HX33" s="20">
        <v>0</v>
      </c>
      <c r="HY33" s="20">
        <v>40</v>
      </c>
      <c r="HZ33" s="20">
        <v>157</v>
      </c>
      <c r="IA33" s="20">
        <v>260</v>
      </c>
      <c r="IB33" s="20">
        <v>950</v>
      </c>
      <c r="IC33" s="20">
        <v>1753</v>
      </c>
      <c r="ID33" s="20">
        <v>1447</v>
      </c>
      <c r="IE33" s="20">
        <v>517</v>
      </c>
      <c r="IF33" s="77">
        <v>308</v>
      </c>
      <c r="IG33" s="77">
        <v>59</v>
      </c>
      <c r="IH33" s="77">
        <v>4</v>
      </c>
      <c r="II33" s="77">
        <v>17</v>
      </c>
      <c r="IJ33" s="77">
        <v>18</v>
      </c>
      <c r="IK33" s="77">
        <v>12</v>
      </c>
      <c r="IL33" s="77">
        <v>7</v>
      </c>
      <c r="IM33" s="77">
        <v>321</v>
      </c>
      <c r="IN33" s="77">
        <v>526</v>
      </c>
      <c r="IO33" s="77">
        <v>1751</v>
      </c>
      <c r="IP33" s="77">
        <v>1515</v>
      </c>
      <c r="IQ33" s="77">
        <v>453</v>
      </c>
      <c r="IR33" s="77">
        <v>183</v>
      </c>
      <c r="IS33" s="77">
        <v>128</v>
      </c>
      <c r="IT33" s="77">
        <v>48</v>
      </c>
      <c r="IU33" s="77">
        <v>27</v>
      </c>
      <c r="IV33" s="77">
        <v>17</v>
      </c>
      <c r="IW33" s="77">
        <v>58</v>
      </c>
      <c r="IX33" s="77">
        <v>192</v>
      </c>
      <c r="IY33" s="77">
        <v>241</v>
      </c>
      <c r="IZ33" s="77">
        <v>502</v>
      </c>
      <c r="JA33" s="77">
        <v>1208</v>
      </c>
      <c r="JB33" s="77">
        <v>1567</v>
      </c>
      <c r="JC33" s="77">
        <v>539</v>
      </c>
      <c r="JD33" s="77">
        <v>405</v>
      </c>
      <c r="JE33" s="77">
        <v>174</v>
      </c>
      <c r="JF33" s="77">
        <v>118</v>
      </c>
      <c r="JG33" s="77">
        <v>40</v>
      </c>
      <c r="JH33" s="77">
        <v>6</v>
      </c>
      <c r="JI33" s="77">
        <v>106</v>
      </c>
      <c r="JJ33" s="77">
        <v>397</v>
      </c>
      <c r="JK33" s="77">
        <v>400</v>
      </c>
      <c r="JL33" s="77">
        <v>443</v>
      </c>
      <c r="JM33" s="77">
        <v>1025</v>
      </c>
      <c r="JN33" s="77">
        <v>1196</v>
      </c>
      <c r="JO33" s="77">
        <v>492</v>
      </c>
      <c r="JP33" s="77">
        <v>197</v>
      </c>
      <c r="JQ33" s="77">
        <v>125</v>
      </c>
      <c r="JR33" s="77">
        <v>19</v>
      </c>
      <c r="JS33" s="77">
        <v>68</v>
      </c>
      <c r="JT33" s="77">
        <v>90</v>
      </c>
      <c r="JU33" s="77">
        <v>34</v>
      </c>
      <c r="JV33" s="77">
        <v>85</v>
      </c>
      <c r="JW33" s="77">
        <v>325</v>
      </c>
      <c r="JX33" s="77">
        <v>329</v>
      </c>
      <c r="JY33" s="77">
        <v>1282</v>
      </c>
      <c r="JZ33" s="77">
        <v>1548</v>
      </c>
      <c r="KA33" s="77">
        <v>277</v>
      </c>
      <c r="KB33" s="77">
        <v>328</v>
      </c>
      <c r="KC33" s="77">
        <v>63</v>
      </c>
      <c r="KD33" s="77">
        <v>49</v>
      </c>
      <c r="KE33" s="77">
        <v>40</v>
      </c>
      <c r="KF33" s="77">
        <v>37</v>
      </c>
      <c r="KG33" s="77">
        <v>64</v>
      </c>
      <c r="KH33" s="77">
        <v>4</v>
      </c>
      <c r="KI33" s="77">
        <v>69</v>
      </c>
      <c r="KJ33" s="77">
        <v>169</v>
      </c>
      <c r="KK33" s="77">
        <v>687</v>
      </c>
      <c r="KL33" s="77">
        <v>989</v>
      </c>
      <c r="KM33" s="77">
        <v>339</v>
      </c>
      <c r="KN33" s="77">
        <v>72</v>
      </c>
      <c r="KO33" s="77">
        <v>98</v>
      </c>
      <c r="KP33" s="77">
        <v>42</v>
      </c>
      <c r="KQ33" s="77">
        <v>76</v>
      </c>
      <c r="KR33" s="77">
        <v>53</v>
      </c>
      <c r="KS33" s="77">
        <v>71</v>
      </c>
      <c r="KT33" s="77">
        <v>139</v>
      </c>
      <c r="KU33" s="77">
        <v>215</v>
      </c>
      <c r="KV33" s="77">
        <v>374</v>
      </c>
      <c r="KW33" s="77">
        <v>917</v>
      </c>
      <c r="KX33" s="77">
        <v>1193</v>
      </c>
      <c r="KY33" s="77">
        <v>619</v>
      </c>
      <c r="KZ33" s="77">
        <v>341</v>
      </c>
      <c r="LA33" s="77">
        <v>69</v>
      </c>
      <c r="LB33" s="77">
        <v>51</v>
      </c>
      <c r="LC33" s="77">
        <v>44</v>
      </c>
      <c r="LD33" s="77">
        <v>69</v>
      </c>
      <c r="LE33" s="77">
        <v>94</v>
      </c>
      <c r="LF33" s="77">
        <v>140</v>
      </c>
      <c r="LG33" s="77">
        <v>253</v>
      </c>
      <c r="LH33" s="77">
        <v>484</v>
      </c>
      <c r="LI33" s="77">
        <v>965</v>
      </c>
      <c r="LJ33" s="77">
        <v>996</v>
      </c>
      <c r="LK33" s="77">
        <v>282</v>
      </c>
      <c r="LL33" s="77">
        <v>161</v>
      </c>
      <c r="LM33" s="77">
        <v>41</v>
      </c>
      <c r="LN33" s="165">
        <v>23</v>
      </c>
      <c r="LO33" s="79">
        <v>15</v>
      </c>
      <c r="LP33" s="79">
        <v>27</v>
      </c>
      <c r="LQ33" s="79">
        <v>48</v>
      </c>
      <c r="LR33" s="79">
        <v>67</v>
      </c>
      <c r="LS33" s="79">
        <v>166</v>
      </c>
      <c r="LT33" s="79">
        <v>195</v>
      </c>
      <c r="LU33" s="79">
        <v>1101</v>
      </c>
      <c r="LV33" s="79">
        <v>841</v>
      </c>
      <c r="LW33" s="79">
        <v>213</v>
      </c>
      <c r="LX33" s="79">
        <v>142</v>
      </c>
      <c r="LY33" s="79">
        <v>53</v>
      </c>
      <c r="LZ33" s="79">
        <v>42</v>
      </c>
      <c r="MA33" s="79">
        <v>24</v>
      </c>
      <c r="MB33" s="79">
        <v>4</v>
      </c>
      <c r="MC33" s="79">
        <v>29</v>
      </c>
      <c r="MD33" s="79">
        <v>70</v>
      </c>
      <c r="ME33" s="79">
        <v>287</v>
      </c>
      <c r="MF33" s="79">
        <v>190</v>
      </c>
      <c r="MG33" s="79">
        <v>844</v>
      </c>
      <c r="MH33" s="79">
        <v>826</v>
      </c>
      <c r="MI33" s="79">
        <v>104</v>
      </c>
      <c r="MJ33" s="79">
        <v>160</v>
      </c>
      <c r="MK33" s="79">
        <v>62</v>
      </c>
      <c r="ML33" s="79">
        <v>15</v>
      </c>
      <c r="MM33" s="18"/>
    </row>
    <row r="34" spans="1:351" ht="17">
      <c r="A34" s="69" t="s">
        <v>69</v>
      </c>
      <c r="B34" s="8" t="s">
        <v>72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22"/>
      <c r="AF34" s="22"/>
      <c r="AG34" s="22"/>
      <c r="AH34" s="22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25"/>
      <c r="BD34" s="25"/>
      <c r="BE34" s="25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79"/>
      <c r="LP34" s="79"/>
      <c r="LQ34" s="79"/>
      <c r="LR34" s="79"/>
      <c r="LS34" s="79"/>
      <c r="LT34" s="79"/>
      <c r="LU34" s="79"/>
      <c r="LV34" s="79"/>
      <c r="LW34" s="79"/>
      <c r="LX34" s="79"/>
      <c r="LY34" s="79">
        <v>22</v>
      </c>
      <c r="LZ34" s="79">
        <v>18</v>
      </c>
      <c r="MA34" s="79">
        <v>14</v>
      </c>
      <c r="MB34" s="79">
        <v>14</v>
      </c>
      <c r="MC34" s="79">
        <v>46</v>
      </c>
      <c r="MD34" s="79">
        <v>69</v>
      </c>
      <c r="ME34" s="79">
        <v>52</v>
      </c>
      <c r="MF34" s="79">
        <v>106</v>
      </c>
      <c r="MG34" s="79">
        <v>169</v>
      </c>
      <c r="MH34" s="79">
        <v>402</v>
      </c>
      <c r="MI34" s="79">
        <v>179</v>
      </c>
      <c r="MJ34" s="79">
        <v>64</v>
      </c>
      <c r="MK34" s="79">
        <v>16</v>
      </c>
      <c r="ML34" s="79">
        <v>175</v>
      </c>
      <c r="MM34" s="18"/>
    </row>
    <row r="35" spans="1:351">
      <c r="A35" s="69">
        <v>10315</v>
      </c>
      <c r="B35" s="8" t="s">
        <v>32</v>
      </c>
      <c r="C35" s="8">
        <v>7</v>
      </c>
      <c r="D35" s="8">
        <v>21</v>
      </c>
      <c r="E35" s="8">
        <v>17</v>
      </c>
      <c r="F35" s="8">
        <v>17</v>
      </c>
      <c r="G35" s="8">
        <v>190</v>
      </c>
      <c r="H35" s="8">
        <v>36</v>
      </c>
      <c r="I35" s="8">
        <v>203</v>
      </c>
      <c r="J35" s="8">
        <v>386</v>
      </c>
      <c r="K35" s="8">
        <v>77</v>
      </c>
      <c r="L35" s="8">
        <v>74</v>
      </c>
      <c r="M35" s="8">
        <v>10</v>
      </c>
      <c r="N35" s="8">
        <v>21</v>
      </c>
      <c r="O35" s="8">
        <v>1</v>
      </c>
      <c r="P35" s="8">
        <v>8</v>
      </c>
      <c r="Q35" s="8">
        <v>9</v>
      </c>
      <c r="R35" s="8">
        <v>17</v>
      </c>
      <c r="S35" s="8">
        <v>174</v>
      </c>
      <c r="T35" s="8">
        <v>124</v>
      </c>
      <c r="U35" s="8">
        <v>192</v>
      </c>
      <c r="V35" s="8">
        <v>268</v>
      </c>
      <c r="W35" s="8">
        <v>45</v>
      </c>
      <c r="X35" s="8">
        <v>81</v>
      </c>
      <c r="Y35" s="8">
        <v>4</v>
      </c>
      <c r="Z35" s="8">
        <v>9</v>
      </c>
      <c r="AA35" s="8">
        <v>2</v>
      </c>
      <c r="AB35" s="8">
        <v>49</v>
      </c>
      <c r="AC35" s="8">
        <v>18</v>
      </c>
      <c r="AD35" s="8">
        <v>40</v>
      </c>
      <c r="AE35" s="22">
        <v>78</v>
      </c>
      <c r="AF35" s="22">
        <v>174</v>
      </c>
      <c r="AG35" s="22">
        <v>314</v>
      </c>
      <c r="AH35" s="22">
        <v>454</v>
      </c>
      <c r="AI35" s="8">
        <v>170</v>
      </c>
      <c r="AJ35" s="8">
        <v>45</v>
      </c>
      <c r="AK35" s="8">
        <v>0</v>
      </c>
      <c r="AL35" s="8">
        <v>0</v>
      </c>
      <c r="AM35" s="8">
        <v>0</v>
      </c>
      <c r="AN35" s="8">
        <v>0</v>
      </c>
      <c r="AO35" s="8">
        <v>11</v>
      </c>
      <c r="AP35" s="8">
        <v>10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79"/>
      <c r="LP35" s="79"/>
      <c r="LQ35" s="79"/>
      <c r="LR35" s="79"/>
      <c r="LS35" s="79"/>
      <c r="LT35" s="79"/>
      <c r="LU35" s="79"/>
      <c r="LV35" s="79"/>
      <c r="LW35" s="79"/>
      <c r="LX35" s="79"/>
      <c r="LY35" s="79"/>
      <c r="LZ35" s="79"/>
      <c r="MA35" s="79"/>
      <c r="MB35" s="79"/>
      <c r="MC35" s="79"/>
      <c r="MD35" s="79"/>
      <c r="ME35" s="79"/>
      <c r="MF35" s="79"/>
      <c r="MG35" s="79"/>
      <c r="MH35" s="79"/>
      <c r="MI35" s="79">
        <v>0</v>
      </c>
      <c r="MJ35" s="79">
        <v>0</v>
      </c>
      <c r="MK35" s="79">
        <v>0</v>
      </c>
      <c r="ML35" s="79">
        <v>0</v>
      </c>
      <c r="MM35" s="18"/>
    </row>
    <row r="36" spans="1:351" ht="17">
      <c r="A36" s="69" t="s">
        <v>70</v>
      </c>
      <c r="B36" s="8" t="s">
        <v>73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22"/>
      <c r="AF36" s="22"/>
      <c r="AG36" s="22"/>
      <c r="AH36" s="22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25"/>
      <c r="BD36" s="25"/>
      <c r="BE36" s="25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79"/>
      <c r="LP36" s="79"/>
      <c r="LQ36" s="79"/>
      <c r="LR36" s="79"/>
      <c r="LS36" s="79"/>
      <c r="LT36" s="79"/>
      <c r="LU36" s="79"/>
      <c r="LV36" s="79"/>
      <c r="LW36" s="79"/>
      <c r="LX36" s="79"/>
      <c r="LY36" s="79">
        <v>43</v>
      </c>
      <c r="LZ36" s="79">
        <v>10</v>
      </c>
      <c r="MA36" s="79">
        <v>31</v>
      </c>
      <c r="MB36" s="79">
        <v>2</v>
      </c>
      <c r="MC36" s="79">
        <v>53</v>
      </c>
      <c r="MD36" s="79">
        <v>78</v>
      </c>
      <c r="ME36" s="79">
        <v>149</v>
      </c>
      <c r="MF36" s="79">
        <v>159</v>
      </c>
      <c r="MG36" s="79">
        <v>266</v>
      </c>
      <c r="MH36" s="79">
        <v>304</v>
      </c>
      <c r="MI36" s="79">
        <v>86</v>
      </c>
      <c r="MJ36" s="79">
        <v>37</v>
      </c>
      <c r="MK36" s="79">
        <v>34</v>
      </c>
      <c r="ML36" s="79">
        <v>15</v>
      </c>
      <c r="MM36" s="18"/>
    </row>
    <row r="37" spans="1:351" ht="17">
      <c r="A37" s="69" t="s">
        <v>56</v>
      </c>
      <c r="B37" s="8" t="s">
        <v>26</v>
      </c>
      <c r="C37" s="8">
        <v>168</v>
      </c>
      <c r="D37" s="8">
        <v>330</v>
      </c>
      <c r="E37" s="8">
        <v>404</v>
      </c>
      <c r="F37" s="8">
        <v>501</v>
      </c>
      <c r="G37" s="8">
        <v>888</v>
      </c>
      <c r="H37" s="8">
        <v>776</v>
      </c>
      <c r="I37" s="8">
        <v>1036</v>
      </c>
      <c r="J37" s="8">
        <v>1221</v>
      </c>
      <c r="K37" s="8">
        <v>1001</v>
      </c>
      <c r="L37" s="8">
        <v>478</v>
      </c>
      <c r="M37" s="8">
        <v>130</v>
      </c>
      <c r="N37" s="8">
        <v>61</v>
      </c>
      <c r="O37" s="8">
        <v>217</v>
      </c>
      <c r="P37" s="8">
        <v>118</v>
      </c>
      <c r="Q37" s="8">
        <v>117</v>
      </c>
      <c r="R37" s="8">
        <v>219</v>
      </c>
      <c r="S37" s="8">
        <v>377</v>
      </c>
      <c r="T37" s="8">
        <v>325</v>
      </c>
      <c r="U37" s="8">
        <v>573</v>
      </c>
      <c r="V37" s="8">
        <v>991</v>
      </c>
      <c r="W37" s="8">
        <v>592</v>
      </c>
      <c r="X37" s="8">
        <v>743</v>
      </c>
      <c r="Y37" s="8">
        <v>159</v>
      </c>
      <c r="Z37" s="8">
        <v>89</v>
      </c>
      <c r="AA37" s="8">
        <v>157</v>
      </c>
      <c r="AB37" s="8">
        <v>143</v>
      </c>
      <c r="AC37" s="8">
        <v>199</v>
      </c>
      <c r="AD37" s="8">
        <v>200</v>
      </c>
      <c r="AE37" s="22">
        <v>545</v>
      </c>
      <c r="AF37" s="22">
        <v>652</v>
      </c>
      <c r="AG37" s="22">
        <v>673</v>
      </c>
      <c r="AH37" s="22">
        <v>763</v>
      </c>
      <c r="AI37" s="8">
        <v>627</v>
      </c>
      <c r="AJ37" s="8">
        <v>193</v>
      </c>
      <c r="AK37" s="8">
        <v>177</v>
      </c>
      <c r="AL37" s="8">
        <v>186</v>
      </c>
      <c r="AM37" s="8">
        <v>134</v>
      </c>
      <c r="AN37" s="8">
        <v>130</v>
      </c>
      <c r="AO37" s="8">
        <v>221</v>
      </c>
      <c r="AP37" s="8">
        <v>177</v>
      </c>
      <c r="AQ37" s="8">
        <v>474</v>
      </c>
      <c r="AR37" s="8">
        <v>710</v>
      </c>
      <c r="AS37" s="8">
        <v>777</v>
      </c>
      <c r="AT37" s="8">
        <v>1201</v>
      </c>
      <c r="AU37" s="8">
        <v>434</v>
      </c>
      <c r="AV37" s="8">
        <v>197</v>
      </c>
      <c r="AW37" s="8">
        <v>123</v>
      </c>
      <c r="AX37" s="8">
        <v>64</v>
      </c>
      <c r="AY37" s="8">
        <v>84</v>
      </c>
      <c r="AZ37" s="8">
        <v>137</v>
      </c>
      <c r="BA37" s="8">
        <v>147</v>
      </c>
      <c r="BB37" s="8">
        <v>263</v>
      </c>
      <c r="BC37" s="8">
        <v>425</v>
      </c>
      <c r="BD37" s="8">
        <v>425</v>
      </c>
      <c r="BE37" s="8">
        <v>819</v>
      </c>
      <c r="BF37" s="8">
        <v>1194</v>
      </c>
      <c r="BG37" s="8">
        <v>556</v>
      </c>
      <c r="BH37" s="8">
        <v>546</v>
      </c>
      <c r="BI37" s="8">
        <v>66</v>
      </c>
      <c r="BJ37" s="8">
        <v>93</v>
      </c>
      <c r="BK37" s="8">
        <v>113</v>
      </c>
      <c r="BL37" s="8">
        <v>219</v>
      </c>
      <c r="BM37" s="8">
        <v>354</v>
      </c>
      <c r="BN37" s="8">
        <v>343</v>
      </c>
      <c r="BO37" s="8">
        <v>606</v>
      </c>
      <c r="BP37" s="8">
        <v>319</v>
      </c>
      <c r="BQ37" s="8">
        <v>842</v>
      </c>
      <c r="BR37" s="8">
        <v>1117</v>
      </c>
      <c r="BS37" s="8">
        <v>659</v>
      </c>
      <c r="BT37" s="8">
        <v>423</v>
      </c>
      <c r="BU37" s="8">
        <v>72</v>
      </c>
      <c r="BV37" s="8">
        <v>158</v>
      </c>
      <c r="BW37" s="8">
        <v>252</v>
      </c>
      <c r="BX37" s="8">
        <v>74</v>
      </c>
      <c r="BY37" s="8">
        <v>80</v>
      </c>
      <c r="BZ37" s="8">
        <v>268</v>
      </c>
      <c r="CA37" s="8">
        <v>413</v>
      </c>
      <c r="CB37" s="8">
        <v>344</v>
      </c>
      <c r="CC37" s="20">
        <v>1014</v>
      </c>
      <c r="CD37" s="20">
        <v>1277</v>
      </c>
      <c r="CE37" s="20">
        <v>397</v>
      </c>
      <c r="CF37" s="20">
        <v>435</v>
      </c>
      <c r="CG37" s="20">
        <v>87</v>
      </c>
      <c r="CH37" s="20">
        <v>58</v>
      </c>
      <c r="CI37" s="20">
        <v>124</v>
      </c>
      <c r="CJ37" s="20">
        <v>116</v>
      </c>
      <c r="CK37" s="20">
        <v>185</v>
      </c>
      <c r="CL37" s="20">
        <v>423</v>
      </c>
      <c r="CM37" s="20">
        <v>340</v>
      </c>
      <c r="CN37" s="20">
        <v>555</v>
      </c>
      <c r="CO37" s="20">
        <v>779</v>
      </c>
      <c r="CP37" s="20">
        <v>825</v>
      </c>
      <c r="CQ37" s="20">
        <v>448</v>
      </c>
      <c r="CR37" s="20">
        <v>155</v>
      </c>
      <c r="CS37" s="20">
        <v>134</v>
      </c>
      <c r="CT37" s="20">
        <v>17</v>
      </c>
      <c r="CU37" s="20">
        <v>51</v>
      </c>
      <c r="CV37" s="20">
        <v>23</v>
      </c>
      <c r="CW37" s="20">
        <v>66</v>
      </c>
      <c r="CX37" s="20">
        <v>164</v>
      </c>
      <c r="CY37" s="20">
        <v>506</v>
      </c>
      <c r="CZ37" s="20">
        <v>416</v>
      </c>
      <c r="DA37" s="20">
        <v>1030</v>
      </c>
      <c r="DB37" s="20">
        <v>1378</v>
      </c>
      <c r="DC37" s="20">
        <v>399</v>
      </c>
      <c r="DD37" s="20">
        <v>184</v>
      </c>
      <c r="DE37" s="20">
        <v>129</v>
      </c>
      <c r="DF37" s="20">
        <v>112</v>
      </c>
      <c r="DG37" s="20">
        <v>153</v>
      </c>
      <c r="DH37" s="20">
        <v>103</v>
      </c>
      <c r="DI37" s="20">
        <v>202</v>
      </c>
      <c r="DJ37" s="20">
        <v>257</v>
      </c>
      <c r="DK37" s="20">
        <v>543</v>
      </c>
      <c r="DL37" s="20">
        <v>509</v>
      </c>
      <c r="DM37" s="20">
        <v>812</v>
      </c>
      <c r="DN37" s="20">
        <v>1345</v>
      </c>
      <c r="DO37" s="20">
        <v>553</v>
      </c>
      <c r="DP37" s="20">
        <v>266</v>
      </c>
      <c r="DQ37" s="20">
        <v>132</v>
      </c>
      <c r="DR37" s="20">
        <v>101</v>
      </c>
      <c r="DS37" s="20">
        <v>74</v>
      </c>
      <c r="DT37" s="20">
        <v>64</v>
      </c>
      <c r="DU37" s="20">
        <v>53</v>
      </c>
      <c r="DV37" s="20">
        <v>190</v>
      </c>
      <c r="DW37" s="20">
        <v>305</v>
      </c>
      <c r="DX37" s="20">
        <v>291</v>
      </c>
      <c r="DY37" s="20">
        <v>751</v>
      </c>
      <c r="DZ37" s="20">
        <v>680</v>
      </c>
      <c r="EA37" s="20">
        <v>527</v>
      </c>
      <c r="EB37" s="20">
        <v>529</v>
      </c>
      <c r="EC37" s="20">
        <v>157</v>
      </c>
      <c r="ED37" s="20">
        <v>177</v>
      </c>
      <c r="EE37" s="20">
        <v>161</v>
      </c>
      <c r="EF37" s="20">
        <v>196</v>
      </c>
      <c r="EG37" s="20">
        <v>216</v>
      </c>
      <c r="EH37" s="20">
        <v>247</v>
      </c>
      <c r="EI37" s="20">
        <v>377</v>
      </c>
      <c r="EJ37" s="20">
        <v>549</v>
      </c>
      <c r="EK37" s="20">
        <v>1035</v>
      </c>
      <c r="EL37" s="20">
        <v>1253</v>
      </c>
      <c r="EM37" s="20">
        <v>629</v>
      </c>
      <c r="EN37" s="20">
        <v>416</v>
      </c>
      <c r="EO37" s="20">
        <v>174</v>
      </c>
      <c r="EP37" s="20">
        <v>123</v>
      </c>
      <c r="EQ37" s="20">
        <v>207</v>
      </c>
      <c r="ER37" s="20">
        <v>203</v>
      </c>
      <c r="ES37" s="20">
        <v>49</v>
      </c>
      <c r="ET37" s="20">
        <v>313</v>
      </c>
      <c r="EU37" s="20">
        <v>525</v>
      </c>
      <c r="EV37" s="20">
        <v>489</v>
      </c>
      <c r="EW37" s="20">
        <v>995</v>
      </c>
      <c r="EX37" s="20">
        <v>1307</v>
      </c>
      <c r="EY37" s="20">
        <v>599</v>
      </c>
      <c r="EZ37" s="20">
        <v>273</v>
      </c>
      <c r="FA37" s="20">
        <v>71</v>
      </c>
      <c r="FB37" s="20">
        <v>118</v>
      </c>
      <c r="FC37" s="20">
        <v>113</v>
      </c>
      <c r="FD37" s="20">
        <v>118</v>
      </c>
      <c r="FE37" s="20">
        <v>125</v>
      </c>
      <c r="FF37" s="20">
        <v>102</v>
      </c>
      <c r="FG37" s="20">
        <v>351</v>
      </c>
      <c r="FH37" s="20">
        <v>287</v>
      </c>
      <c r="FI37" s="20">
        <v>1111</v>
      </c>
      <c r="FJ37" s="20">
        <v>1014</v>
      </c>
      <c r="FK37" s="20">
        <v>558</v>
      </c>
      <c r="FL37" s="20">
        <v>260</v>
      </c>
      <c r="FM37" s="77">
        <v>34</v>
      </c>
      <c r="FN37" s="77">
        <v>62</v>
      </c>
      <c r="FO37" s="77">
        <v>80</v>
      </c>
      <c r="FP37" s="77">
        <v>103</v>
      </c>
      <c r="FQ37" s="77">
        <v>78</v>
      </c>
      <c r="FR37" s="77">
        <v>236</v>
      </c>
      <c r="FS37" s="77">
        <v>219</v>
      </c>
      <c r="FT37" s="77">
        <v>231</v>
      </c>
      <c r="FU37" s="77">
        <v>779</v>
      </c>
      <c r="FV37" s="77">
        <v>1261</v>
      </c>
      <c r="FW37" s="77">
        <v>244</v>
      </c>
      <c r="FX37" s="77">
        <v>324</v>
      </c>
      <c r="FY37" s="77">
        <v>140</v>
      </c>
      <c r="FZ37" s="77">
        <v>41</v>
      </c>
      <c r="GA37" s="77">
        <v>100</v>
      </c>
      <c r="GB37" s="77">
        <v>117</v>
      </c>
      <c r="GC37" s="77">
        <v>74</v>
      </c>
      <c r="GD37" s="77">
        <v>148</v>
      </c>
      <c r="GE37" s="77">
        <v>214</v>
      </c>
      <c r="GF37" s="77">
        <v>456</v>
      </c>
      <c r="GG37" s="77">
        <v>625</v>
      </c>
      <c r="GH37" s="77">
        <v>1043</v>
      </c>
      <c r="GI37" s="77">
        <v>377</v>
      </c>
      <c r="GJ37" s="77">
        <v>168</v>
      </c>
      <c r="GK37" s="77">
        <v>128</v>
      </c>
      <c r="GL37" s="77">
        <v>57</v>
      </c>
      <c r="GM37" s="77">
        <v>123</v>
      </c>
      <c r="GN37" s="77">
        <v>50</v>
      </c>
      <c r="GO37" s="77">
        <v>73</v>
      </c>
      <c r="GP37" s="77">
        <v>181</v>
      </c>
      <c r="GQ37" s="77">
        <v>243</v>
      </c>
      <c r="GR37" s="77">
        <v>289</v>
      </c>
      <c r="GS37" s="77">
        <v>748</v>
      </c>
      <c r="GT37" s="77">
        <v>936</v>
      </c>
      <c r="GU37" s="77">
        <v>277</v>
      </c>
      <c r="GV37" s="77">
        <v>97</v>
      </c>
      <c r="GW37" s="77">
        <v>75</v>
      </c>
      <c r="GX37" s="77">
        <v>105</v>
      </c>
      <c r="GY37" s="77">
        <v>62</v>
      </c>
      <c r="GZ37" s="77">
        <v>60</v>
      </c>
      <c r="HA37" s="77">
        <v>190</v>
      </c>
      <c r="HB37" s="77">
        <v>126</v>
      </c>
      <c r="HC37" s="77">
        <v>134</v>
      </c>
      <c r="HD37" s="77">
        <v>241</v>
      </c>
      <c r="HE37" s="77">
        <v>510</v>
      </c>
      <c r="HF37" s="77">
        <v>667</v>
      </c>
      <c r="HG37" s="77">
        <v>200</v>
      </c>
      <c r="HH37" s="77">
        <v>90</v>
      </c>
      <c r="HI37" s="77">
        <v>125</v>
      </c>
      <c r="HJ37" s="77">
        <v>46</v>
      </c>
      <c r="HK37" s="77">
        <v>138</v>
      </c>
      <c r="HL37" s="77">
        <v>85</v>
      </c>
      <c r="HM37" s="77">
        <v>95</v>
      </c>
      <c r="HN37" s="77">
        <v>99</v>
      </c>
      <c r="HO37" s="77">
        <v>178</v>
      </c>
      <c r="HP37" s="77">
        <v>169</v>
      </c>
      <c r="HQ37" s="77">
        <v>673</v>
      </c>
      <c r="HR37" s="77">
        <v>694</v>
      </c>
      <c r="HS37" s="77">
        <v>205</v>
      </c>
      <c r="HT37" s="77">
        <v>178</v>
      </c>
      <c r="HU37" s="77">
        <v>91</v>
      </c>
      <c r="HV37" s="77">
        <v>15</v>
      </c>
      <c r="HW37" s="77">
        <v>68</v>
      </c>
      <c r="HX37" s="77">
        <v>59</v>
      </c>
      <c r="HY37" s="77">
        <v>192</v>
      </c>
      <c r="HZ37" s="77">
        <v>78</v>
      </c>
      <c r="IA37" s="77">
        <v>214</v>
      </c>
      <c r="IB37" s="77">
        <v>162</v>
      </c>
      <c r="IC37" s="77">
        <v>243</v>
      </c>
      <c r="ID37" s="77">
        <v>345</v>
      </c>
      <c r="IE37" s="77">
        <v>227</v>
      </c>
      <c r="IF37" s="79">
        <v>174</v>
      </c>
      <c r="IG37" s="79">
        <v>134</v>
      </c>
      <c r="IH37" s="79">
        <v>59</v>
      </c>
      <c r="II37" s="79">
        <v>14</v>
      </c>
      <c r="IJ37" s="79">
        <v>64</v>
      </c>
      <c r="IK37" s="79">
        <v>33</v>
      </c>
      <c r="IL37" s="79">
        <v>101</v>
      </c>
      <c r="IM37" s="79">
        <v>210</v>
      </c>
      <c r="IN37" s="79">
        <v>236</v>
      </c>
      <c r="IO37" s="79">
        <v>652</v>
      </c>
      <c r="IP37" s="79">
        <v>459</v>
      </c>
      <c r="IQ37" s="79">
        <v>330</v>
      </c>
      <c r="IR37" s="79">
        <v>202</v>
      </c>
      <c r="IS37" s="79">
        <v>35</v>
      </c>
      <c r="IT37" s="79">
        <v>58</v>
      </c>
      <c r="IU37" s="79">
        <v>41</v>
      </c>
      <c r="IV37" s="79">
        <v>66</v>
      </c>
      <c r="IW37" s="79">
        <v>60</v>
      </c>
      <c r="IX37" s="79">
        <v>113</v>
      </c>
      <c r="IY37" s="79">
        <v>129</v>
      </c>
      <c r="IZ37" s="79">
        <v>156</v>
      </c>
      <c r="JA37" s="79">
        <v>465</v>
      </c>
      <c r="JB37" s="79">
        <v>739</v>
      </c>
      <c r="JC37" s="79">
        <v>330</v>
      </c>
      <c r="JD37" s="79">
        <v>90</v>
      </c>
      <c r="JE37" s="79">
        <v>70</v>
      </c>
      <c r="JF37" s="79">
        <v>34</v>
      </c>
      <c r="JG37" s="79">
        <v>41</v>
      </c>
      <c r="JH37" s="79">
        <v>70</v>
      </c>
      <c r="JI37" s="79">
        <v>149</v>
      </c>
      <c r="JJ37" s="79">
        <v>210</v>
      </c>
      <c r="JK37" s="79">
        <v>170</v>
      </c>
      <c r="JL37" s="79">
        <v>210</v>
      </c>
      <c r="JM37" s="79">
        <v>257</v>
      </c>
      <c r="JN37" s="79">
        <v>364</v>
      </c>
      <c r="JO37" s="79">
        <v>131</v>
      </c>
      <c r="JP37" s="79">
        <v>118</v>
      </c>
      <c r="JQ37" s="79">
        <v>31</v>
      </c>
      <c r="JR37" s="79">
        <v>28</v>
      </c>
      <c r="JS37" s="79">
        <v>17</v>
      </c>
      <c r="JT37" s="79">
        <v>27</v>
      </c>
      <c r="JU37" s="79">
        <v>69</v>
      </c>
      <c r="JV37" s="79">
        <v>62</v>
      </c>
      <c r="JW37" s="79">
        <v>322</v>
      </c>
      <c r="JX37" s="79">
        <v>277</v>
      </c>
      <c r="JY37" s="79">
        <v>719</v>
      </c>
      <c r="JZ37" s="79">
        <v>670</v>
      </c>
      <c r="KA37" s="79">
        <v>217</v>
      </c>
      <c r="KB37" s="79">
        <v>295</v>
      </c>
      <c r="KC37" s="79">
        <v>86</v>
      </c>
      <c r="KD37" s="79">
        <v>56</v>
      </c>
      <c r="KE37" s="79">
        <v>32</v>
      </c>
      <c r="KF37" s="79">
        <v>41</v>
      </c>
      <c r="KG37" s="79">
        <v>34</v>
      </c>
      <c r="KH37" s="79">
        <v>0</v>
      </c>
      <c r="KI37" s="79">
        <v>11</v>
      </c>
      <c r="KJ37" s="79">
        <v>173</v>
      </c>
      <c r="KK37" s="79">
        <v>543</v>
      </c>
      <c r="KL37" s="79">
        <v>710</v>
      </c>
      <c r="KM37" s="79">
        <v>302</v>
      </c>
      <c r="KN37" s="79">
        <v>70</v>
      </c>
      <c r="KO37" s="79">
        <v>0</v>
      </c>
      <c r="KP37" s="79">
        <v>0</v>
      </c>
      <c r="KQ37" s="79">
        <v>2</v>
      </c>
      <c r="KR37" s="79">
        <v>0</v>
      </c>
      <c r="KS37" s="79">
        <v>0</v>
      </c>
      <c r="KT37" s="79">
        <v>0</v>
      </c>
      <c r="KU37" s="79">
        <v>67</v>
      </c>
      <c r="KV37" s="79">
        <v>272</v>
      </c>
      <c r="KW37" s="79">
        <v>819</v>
      </c>
      <c r="KX37" s="79">
        <v>908</v>
      </c>
      <c r="KY37" s="79">
        <v>404</v>
      </c>
      <c r="KZ37" s="79">
        <v>269</v>
      </c>
      <c r="LA37" s="79">
        <v>35</v>
      </c>
      <c r="LB37" s="79">
        <v>94</v>
      </c>
      <c r="LC37" s="79">
        <v>39</v>
      </c>
      <c r="LD37" s="79">
        <v>25</v>
      </c>
      <c r="LE37" s="79">
        <v>114</v>
      </c>
      <c r="LF37" s="79">
        <v>90</v>
      </c>
      <c r="LG37" s="79">
        <v>235</v>
      </c>
      <c r="LH37" s="79">
        <v>405</v>
      </c>
      <c r="LI37" s="79">
        <v>868</v>
      </c>
      <c r="LJ37" s="79">
        <v>746</v>
      </c>
      <c r="LK37" s="79">
        <v>298</v>
      </c>
      <c r="LL37" s="79">
        <v>151</v>
      </c>
      <c r="LM37" s="79">
        <v>65</v>
      </c>
      <c r="LN37" s="79">
        <v>54</v>
      </c>
      <c r="LO37" s="79">
        <v>61</v>
      </c>
      <c r="LP37" s="79">
        <v>66</v>
      </c>
      <c r="LQ37" s="79">
        <v>76</v>
      </c>
      <c r="LR37" s="79">
        <v>188</v>
      </c>
      <c r="LS37" s="79">
        <v>235</v>
      </c>
      <c r="LT37" s="79">
        <v>239</v>
      </c>
      <c r="LU37" s="79">
        <v>1026</v>
      </c>
      <c r="LV37" s="79">
        <v>868</v>
      </c>
      <c r="LW37" s="79">
        <v>470</v>
      </c>
      <c r="LX37" s="79">
        <v>444</v>
      </c>
      <c r="LY37" s="79">
        <v>60</v>
      </c>
      <c r="LZ37" s="79">
        <v>89</v>
      </c>
      <c r="MA37" s="79">
        <v>36</v>
      </c>
      <c r="MB37" s="79">
        <v>133</v>
      </c>
      <c r="MC37" s="79">
        <v>125</v>
      </c>
      <c r="MD37" s="79">
        <v>303</v>
      </c>
      <c r="ME37" s="79">
        <v>566</v>
      </c>
      <c r="MF37" s="79">
        <v>480</v>
      </c>
      <c r="MG37" s="79">
        <v>1135</v>
      </c>
      <c r="MH37" s="79">
        <v>980</v>
      </c>
      <c r="MI37" s="79">
        <v>343</v>
      </c>
      <c r="MJ37" s="79">
        <v>249</v>
      </c>
      <c r="MK37" s="79">
        <v>79</v>
      </c>
      <c r="ML37" s="79">
        <v>44</v>
      </c>
      <c r="MM37" s="18"/>
    </row>
    <row r="38" spans="1:351" ht="17">
      <c r="A38" s="69" t="s">
        <v>57</v>
      </c>
      <c r="B38" s="8" t="s">
        <v>27</v>
      </c>
      <c r="C38" s="8">
        <v>9</v>
      </c>
      <c r="D38" s="8">
        <v>36</v>
      </c>
      <c r="E38" s="8">
        <v>57</v>
      </c>
      <c r="F38" s="8">
        <v>16</v>
      </c>
      <c r="G38" s="8">
        <v>947</v>
      </c>
      <c r="H38" s="8">
        <v>701</v>
      </c>
      <c r="I38" s="8">
        <v>705</v>
      </c>
      <c r="J38" s="8">
        <v>1088</v>
      </c>
      <c r="K38" s="8">
        <v>573</v>
      </c>
      <c r="L38" s="8">
        <v>415</v>
      </c>
      <c r="M38" s="8">
        <v>200</v>
      </c>
      <c r="N38" s="8">
        <v>41</v>
      </c>
      <c r="O38" s="8">
        <v>2</v>
      </c>
      <c r="P38" s="8">
        <v>0</v>
      </c>
      <c r="Q38" s="8">
        <v>31</v>
      </c>
      <c r="R38" s="8">
        <v>18</v>
      </c>
      <c r="S38" s="8">
        <v>587</v>
      </c>
      <c r="T38" s="8">
        <v>496</v>
      </c>
      <c r="U38" s="8">
        <v>726</v>
      </c>
      <c r="V38" s="8">
        <v>1173</v>
      </c>
      <c r="W38" s="8">
        <v>464</v>
      </c>
      <c r="X38" s="8">
        <v>261</v>
      </c>
      <c r="Y38" s="8">
        <v>100</v>
      </c>
      <c r="Z38" s="8">
        <v>24</v>
      </c>
      <c r="AA38" s="8">
        <v>0</v>
      </c>
      <c r="AB38" s="8">
        <v>6</v>
      </c>
      <c r="AC38" s="8">
        <v>9</v>
      </c>
      <c r="AD38" s="8">
        <v>204</v>
      </c>
      <c r="AE38" s="22">
        <v>280</v>
      </c>
      <c r="AF38" s="22">
        <v>422</v>
      </c>
      <c r="AG38" s="22">
        <v>542</v>
      </c>
      <c r="AH38" s="22">
        <v>1193</v>
      </c>
      <c r="AI38" s="8">
        <v>237</v>
      </c>
      <c r="AJ38" s="8">
        <v>149</v>
      </c>
      <c r="AK38" s="8">
        <v>80</v>
      </c>
      <c r="AL38" s="8">
        <v>80</v>
      </c>
      <c r="AM38" s="8">
        <v>31</v>
      </c>
      <c r="AN38" s="8">
        <v>20</v>
      </c>
      <c r="AO38" s="8">
        <v>37</v>
      </c>
      <c r="AP38" s="8">
        <v>30</v>
      </c>
      <c r="AQ38" s="8">
        <v>269</v>
      </c>
      <c r="AR38" s="8">
        <v>98</v>
      </c>
      <c r="AS38" s="8">
        <v>128</v>
      </c>
      <c r="AT38" s="8">
        <v>1188</v>
      </c>
      <c r="AU38" s="8">
        <v>163</v>
      </c>
      <c r="AV38" s="8">
        <v>88</v>
      </c>
      <c r="AW38" s="8">
        <v>70</v>
      </c>
      <c r="AX38" s="8">
        <v>0</v>
      </c>
      <c r="AY38" s="8">
        <v>11</v>
      </c>
      <c r="AZ38" s="8">
        <v>6</v>
      </c>
      <c r="BA38" s="8">
        <v>39</v>
      </c>
      <c r="BB38" s="8">
        <v>13</v>
      </c>
      <c r="BC38" s="8">
        <v>193</v>
      </c>
      <c r="BD38" s="8">
        <v>832</v>
      </c>
      <c r="BE38" s="8">
        <v>565</v>
      </c>
      <c r="BF38" s="8">
        <v>1231</v>
      </c>
      <c r="BG38" s="8">
        <v>266</v>
      </c>
      <c r="BH38" s="8">
        <v>49</v>
      </c>
      <c r="BI38" s="8">
        <v>53</v>
      </c>
      <c r="BJ38" s="8">
        <v>32</v>
      </c>
      <c r="BK38" s="8">
        <v>75</v>
      </c>
      <c r="BL38" s="8">
        <v>19</v>
      </c>
      <c r="BM38" s="8">
        <v>13</v>
      </c>
      <c r="BN38" s="8">
        <v>21</v>
      </c>
      <c r="BO38" s="8">
        <v>753</v>
      </c>
      <c r="BP38" s="8">
        <v>327</v>
      </c>
      <c r="BQ38" s="8">
        <v>447</v>
      </c>
      <c r="BR38" s="8">
        <v>1771</v>
      </c>
      <c r="BS38" s="8">
        <v>192</v>
      </c>
      <c r="BT38" s="8">
        <v>40</v>
      </c>
      <c r="BU38" s="8">
        <v>40</v>
      </c>
      <c r="BV38" s="8">
        <v>21</v>
      </c>
      <c r="BW38" s="8">
        <v>1</v>
      </c>
      <c r="BX38" s="8">
        <v>0</v>
      </c>
      <c r="BY38" s="8">
        <v>51</v>
      </c>
      <c r="BZ38" s="8">
        <v>0</v>
      </c>
      <c r="CA38" s="8">
        <v>396</v>
      </c>
      <c r="CB38" s="8">
        <v>401</v>
      </c>
      <c r="CC38" s="20">
        <v>439</v>
      </c>
      <c r="CD38" s="20">
        <v>913</v>
      </c>
      <c r="CE38" s="20">
        <v>130</v>
      </c>
      <c r="CF38" s="20">
        <v>80</v>
      </c>
      <c r="CG38" s="20">
        <v>45</v>
      </c>
      <c r="CH38" s="20">
        <v>5</v>
      </c>
      <c r="CI38" s="20">
        <v>0</v>
      </c>
      <c r="CJ38" s="20">
        <v>0</v>
      </c>
      <c r="CK38" s="20">
        <v>8</v>
      </c>
      <c r="CL38" s="20">
        <v>28</v>
      </c>
      <c r="CM38" s="20">
        <v>1024</v>
      </c>
      <c r="CN38" s="20">
        <v>667</v>
      </c>
      <c r="CO38" s="20">
        <v>724</v>
      </c>
      <c r="CP38" s="20">
        <v>1165</v>
      </c>
      <c r="CQ38" s="20">
        <v>293</v>
      </c>
      <c r="CR38" s="20">
        <v>72</v>
      </c>
      <c r="CS38" s="20">
        <v>90</v>
      </c>
      <c r="CT38" s="20">
        <v>24</v>
      </c>
      <c r="CU38" s="20">
        <v>0</v>
      </c>
      <c r="CV38" s="20">
        <v>0</v>
      </c>
      <c r="CW38" s="20">
        <v>0</v>
      </c>
      <c r="CX38" s="20">
        <v>161</v>
      </c>
      <c r="CY38" s="20">
        <v>126</v>
      </c>
      <c r="CZ38" s="20">
        <v>741</v>
      </c>
      <c r="DA38" s="20">
        <v>1263</v>
      </c>
      <c r="DB38" s="20">
        <v>1486</v>
      </c>
      <c r="DC38" s="20">
        <v>341</v>
      </c>
      <c r="DD38" s="20">
        <v>93</v>
      </c>
      <c r="DE38" s="20">
        <v>99</v>
      </c>
      <c r="DF38" s="20">
        <v>8</v>
      </c>
      <c r="DG38" s="20">
        <v>55</v>
      </c>
      <c r="DH38" s="20">
        <v>1</v>
      </c>
      <c r="DI38" s="20">
        <v>26</v>
      </c>
      <c r="DJ38" s="20">
        <v>116</v>
      </c>
      <c r="DK38" s="20">
        <v>1080</v>
      </c>
      <c r="DL38" s="20">
        <v>819</v>
      </c>
      <c r="DM38" s="20">
        <v>812</v>
      </c>
      <c r="DN38" s="20">
        <v>1726</v>
      </c>
      <c r="DO38" s="20">
        <v>346</v>
      </c>
      <c r="DP38" s="20">
        <v>91</v>
      </c>
      <c r="DQ38" s="20">
        <v>141</v>
      </c>
      <c r="DR38" s="20">
        <v>23</v>
      </c>
      <c r="DS38" s="20">
        <v>409</v>
      </c>
      <c r="DT38" s="20">
        <v>6</v>
      </c>
      <c r="DU38" s="20">
        <v>113</v>
      </c>
      <c r="DV38" s="20">
        <v>140</v>
      </c>
      <c r="DW38" s="20">
        <v>536</v>
      </c>
      <c r="DX38" s="20">
        <v>969</v>
      </c>
      <c r="DY38" s="20">
        <v>754</v>
      </c>
      <c r="DZ38" s="20">
        <v>1022</v>
      </c>
      <c r="EA38" s="20">
        <v>630</v>
      </c>
      <c r="EB38" s="20">
        <v>191</v>
      </c>
      <c r="EC38" s="20">
        <v>258</v>
      </c>
      <c r="ED38" s="20">
        <v>159</v>
      </c>
      <c r="EE38" s="20">
        <v>31</v>
      </c>
      <c r="EF38" s="20">
        <v>114</v>
      </c>
      <c r="EG38" s="20">
        <v>42</v>
      </c>
      <c r="EH38" s="20">
        <v>80</v>
      </c>
      <c r="EI38" s="20">
        <v>326</v>
      </c>
      <c r="EJ38" s="20">
        <v>777</v>
      </c>
      <c r="EK38" s="20">
        <v>659</v>
      </c>
      <c r="EL38" s="20">
        <v>1654</v>
      </c>
      <c r="EM38" s="20">
        <v>529</v>
      </c>
      <c r="EN38" s="20">
        <v>73</v>
      </c>
      <c r="EO38" s="20">
        <v>161</v>
      </c>
      <c r="EP38" s="20">
        <v>72</v>
      </c>
      <c r="EQ38" s="20">
        <v>35</v>
      </c>
      <c r="ER38" s="20">
        <v>8</v>
      </c>
      <c r="ES38" s="20">
        <v>22</v>
      </c>
      <c r="ET38" s="20">
        <v>144</v>
      </c>
      <c r="EU38" s="20">
        <v>515</v>
      </c>
      <c r="EV38" s="20">
        <v>1333</v>
      </c>
      <c r="EW38" s="20">
        <v>482</v>
      </c>
      <c r="EX38" s="20">
        <f>376+929</f>
        <v>1305</v>
      </c>
      <c r="EY38" s="20">
        <v>343</v>
      </c>
      <c r="EZ38" s="20">
        <v>145</v>
      </c>
      <c r="FA38" s="20">
        <v>125</v>
      </c>
      <c r="FB38" s="20">
        <v>36</v>
      </c>
      <c r="FC38" s="20">
        <v>27</v>
      </c>
      <c r="FD38" s="20">
        <v>11</v>
      </c>
      <c r="FE38" s="20">
        <v>41</v>
      </c>
      <c r="FF38" s="20">
        <v>108</v>
      </c>
      <c r="FG38" s="77">
        <v>720</v>
      </c>
      <c r="FH38" s="77">
        <v>752</v>
      </c>
      <c r="FI38" s="77">
        <v>813</v>
      </c>
      <c r="FJ38" s="77">
        <v>1418</v>
      </c>
      <c r="FK38" s="77">
        <v>415</v>
      </c>
      <c r="FL38" s="77">
        <v>383</v>
      </c>
      <c r="FM38" s="79">
        <v>188</v>
      </c>
      <c r="FN38" s="79">
        <v>10</v>
      </c>
      <c r="FO38" s="79">
        <v>4</v>
      </c>
      <c r="FP38" s="79">
        <v>21</v>
      </c>
      <c r="FQ38" s="79">
        <v>84</v>
      </c>
      <c r="FR38" s="79">
        <v>94</v>
      </c>
      <c r="FS38" s="79">
        <v>634</v>
      </c>
      <c r="FT38" s="79">
        <v>914</v>
      </c>
      <c r="FU38" s="79">
        <v>434</v>
      </c>
      <c r="FV38" s="79">
        <v>1274</v>
      </c>
      <c r="FW38" s="79">
        <v>447</v>
      </c>
      <c r="FX38" s="79">
        <v>204</v>
      </c>
      <c r="FY38" s="79">
        <v>152</v>
      </c>
      <c r="FZ38" s="79">
        <v>86</v>
      </c>
      <c r="GA38" s="79">
        <v>16</v>
      </c>
      <c r="GB38" s="79">
        <v>8</v>
      </c>
      <c r="GC38" s="79">
        <v>99</v>
      </c>
      <c r="GD38" s="79">
        <v>116</v>
      </c>
      <c r="GE38" s="79">
        <v>388</v>
      </c>
      <c r="GF38" s="79">
        <v>988</v>
      </c>
      <c r="GG38" s="79">
        <v>886</v>
      </c>
      <c r="GH38" s="79">
        <v>1405</v>
      </c>
      <c r="GI38" s="79">
        <v>476</v>
      </c>
      <c r="GJ38" s="79">
        <v>158</v>
      </c>
      <c r="GK38" s="79">
        <v>119</v>
      </c>
      <c r="GL38" s="79">
        <v>81</v>
      </c>
      <c r="GM38" s="79">
        <v>24</v>
      </c>
      <c r="GN38" s="79">
        <v>26</v>
      </c>
      <c r="GO38" s="79">
        <v>29</v>
      </c>
      <c r="GP38" s="79">
        <v>150</v>
      </c>
      <c r="GQ38" s="79">
        <v>1094</v>
      </c>
      <c r="GR38" s="79">
        <v>1061</v>
      </c>
      <c r="GS38" s="79">
        <v>1269</v>
      </c>
      <c r="GT38" s="79">
        <v>1790</v>
      </c>
      <c r="GU38" s="79">
        <v>699</v>
      </c>
      <c r="GV38" s="79">
        <v>383</v>
      </c>
      <c r="GW38" s="79">
        <v>336</v>
      </c>
      <c r="GX38" s="79">
        <v>137</v>
      </c>
      <c r="GY38" s="79">
        <v>43</v>
      </c>
      <c r="GZ38" s="79">
        <v>118</v>
      </c>
      <c r="HA38" s="79">
        <v>69</v>
      </c>
      <c r="HB38" s="79">
        <v>232</v>
      </c>
      <c r="HC38" s="79">
        <v>580</v>
      </c>
      <c r="HD38" s="79">
        <v>734</v>
      </c>
      <c r="HE38" s="79">
        <v>608</v>
      </c>
      <c r="HF38" s="79">
        <v>1688</v>
      </c>
      <c r="HG38" s="79">
        <v>734</v>
      </c>
      <c r="HH38" s="79">
        <v>269</v>
      </c>
      <c r="HI38" s="79">
        <v>218</v>
      </c>
      <c r="HJ38" s="79">
        <v>78</v>
      </c>
      <c r="HK38" s="79">
        <v>51</v>
      </c>
      <c r="HL38" s="79">
        <v>146</v>
      </c>
      <c r="HM38" s="79">
        <v>14</v>
      </c>
      <c r="HN38" s="79">
        <v>58</v>
      </c>
      <c r="HO38" s="79">
        <v>1485</v>
      </c>
      <c r="HP38" s="79">
        <v>710</v>
      </c>
      <c r="HQ38" s="79">
        <v>592</v>
      </c>
      <c r="HR38" s="79">
        <v>1329</v>
      </c>
      <c r="HS38" s="79">
        <v>626</v>
      </c>
      <c r="HT38" s="79">
        <v>61</v>
      </c>
      <c r="HU38" s="79">
        <v>232</v>
      </c>
      <c r="HV38" s="79">
        <v>60</v>
      </c>
      <c r="HW38" s="79">
        <v>59</v>
      </c>
      <c r="HX38" s="79">
        <v>243</v>
      </c>
      <c r="HY38" s="79">
        <v>76</v>
      </c>
      <c r="HZ38" s="79">
        <v>121</v>
      </c>
      <c r="IA38" s="79">
        <v>757</v>
      </c>
      <c r="IB38" s="79">
        <v>649</v>
      </c>
      <c r="IC38" s="79">
        <v>447</v>
      </c>
      <c r="ID38" s="79">
        <v>1330</v>
      </c>
      <c r="IE38" s="79">
        <v>714</v>
      </c>
      <c r="IF38" s="79">
        <v>273</v>
      </c>
      <c r="IG38" s="79">
        <v>337</v>
      </c>
      <c r="IH38" s="79">
        <v>90</v>
      </c>
      <c r="II38" s="79">
        <v>135</v>
      </c>
      <c r="IJ38" s="79">
        <v>170</v>
      </c>
      <c r="IK38" s="79">
        <v>140</v>
      </c>
      <c r="IL38" s="79">
        <v>222</v>
      </c>
      <c r="IM38" s="79">
        <v>1137</v>
      </c>
      <c r="IN38" s="79">
        <v>888</v>
      </c>
      <c r="IO38" s="79">
        <v>1004</v>
      </c>
      <c r="IP38" s="79">
        <v>1315</v>
      </c>
      <c r="IQ38" s="79">
        <v>1104</v>
      </c>
      <c r="IR38" s="79">
        <v>462</v>
      </c>
      <c r="IS38" s="79">
        <v>505</v>
      </c>
      <c r="IT38" s="79">
        <v>120</v>
      </c>
      <c r="IU38" s="79">
        <v>70</v>
      </c>
      <c r="IV38" s="79">
        <v>120</v>
      </c>
      <c r="IW38" s="79">
        <v>88</v>
      </c>
      <c r="IX38" s="79">
        <v>167</v>
      </c>
      <c r="IY38" s="79">
        <v>1070</v>
      </c>
      <c r="IZ38" s="79">
        <v>617</v>
      </c>
      <c r="JA38" s="79">
        <v>875</v>
      </c>
      <c r="JB38" s="79">
        <v>1118</v>
      </c>
      <c r="JC38" s="79">
        <v>768</v>
      </c>
      <c r="JD38" s="79">
        <v>102</v>
      </c>
      <c r="JE38" s="79">
        <v>384</v>
      </c>
      <c r="JF38" s="79">
        <v>283</v>
      </c>
      <c r="JG38" s="79">
        <v>59</v>
      </c>
      <c r="JH38" s="79">
        <v>174</v>
      </c>
      <c r="JI38" s="79">
        <v>48</v>
      </c>
      <c r="JJ38" s="79">
        <v>312</v>
      </c>
      <c r="JK38" s="79">
        <v>591</v>
      </c>
      <c r="JL38" s="79">
        <v>730</v>
      </c>
      <c r="JM38" s="79">
        <v>863</v>
      </c>
      <c r="JN38" s="79">
        <v>826</v>
      </c>
      <c r="JO38" s="79">
        <v>649</v>
      </c>
      <c r="JP38" s="79">
        <v>96</v>
      </c>
      <c r="JQ38" s="79">
        <v>406</v>
      </c>
      <c r="JR38" s="79">
        <v>193</v>
      </c>
      <c r="JS38" s="79">
        <v>51</v>
      </c>
      <c r="JT38" s="79">
        <v>95</v>
      </c>
      <c r="JU38" s="79">
        <v>427</v>
      </c>
      <c r="JV38" s="79">
        <v>305</v>
      </c>
      <c r="JW38" s="79">
        <v>723</v>
      </c>
      <c r="JX38" s="79">
        <v>897</v>
      </c>
      <c r="JY38" s="79">
        <v>937</v>
      </c>
      <c r="JZ38" s="79">
        <v>1038</v>
      </c>
      <c r="KA38" s="79">
        <v>605</v>
      </c>
      <c r="KB38" s="79">
        <v>208</v>
      </c>
      <c r="KC38" s="79">
        <v>260</v>
      </c>
      <c r="KD38" s="79">
        <v>50</v>
      </c>
      <c r="KE38" s="79">
        <v>65</v>
      </c>
      <c r="KF38" s="79">
        <v>44</v>
      </c>
      <c r="KG38" s="79">
        <v>180</v>
      </c>
      <c r="KH38" s="79">
        <v>64</v>
      </c>
      <c r="KI38" s="79">
        <v>143</v>
      </c>
      <c r="KJ38" s="79">
        <v>280</v>
      </c>
      <c r="KK38" s="79">
        <v>849</v>
      </c>
      <c r="KL38" s="79">
        <v>1522</v>
      </c>
      <c r="KM38" s="79">
        <v>766</v>
      </c>
      <c r="KN38" s="79">
        <v>160</v>
      </c>
      <c r="KO38" s="79">
        <v>106</v>
      </c>
      <c r="KP38" s="79">
        <v>53</v>
      </c>
      <c r="KQ38" s="79">
        <v>64</v>
      </c>
      <c r="KR38" s="79">
        <v>61</v>
      </c>
      <c r="KS38" s="79">
        <v>211</v>
      </c>
      <c r="KT38" s="79">
        <v>243</v>
      </c>
      <c r="KU38" s="79">
        <v>179</v>
      </c>
      <c r="KV38" s="79">
        <v>387</v>
      </c>
      <c r="KW38" s="79">
        <v>951</v>
      </c>
      <c r="KX38" s="79">
        <v>1671</v>
      </c>
      <c r="KY38" s="79">
        <v>717</v>
      </c>
      <c r="KZ38" s="79">
        <v>169</v>
      </c>
      <c r="LA38" s="79">
        <v>205</v>
      </c>
      <c r="LB38" s="79">
        <v>28</v>
      </c>
      <c r="LC38" s="79">
        <v>206</v>
      </c>
      <c r="LD38" s="79">
        <v>82</v>
      </c>
      <c r="LE38" s="79">
        <v>211</v>
      </c>
      <c r="LF38" s="79">
        <v>233</v>
      </c>
      <c r="LG38" s="79">
        <v>784</v>
      </c>
      <c r="LH38" s="79">
        <v>1168</v>
      </c>
      <c r="LI38" s="79">
        <v>599</v>
      </c>
      <c r="LJ38" s="79">
        <v>758</v>
      </c>
      <c r="LK38" s="79">
        <v>556</v>
      </c>
      <c r="LL38" s="79">
        <v>149</v>
      </c>
      <c r="LM38" s="79">
        <v>226</v>
      </c>
      <c r="LN38" s="79">
        <v>92</v>
      </c>
      <c r="LO38" s="79">
        <v>24</v>
      </c>
      <c r="LP38" s="79">
        <v>165</v>
      </c>
      <c r="LQ38" s="79">
        <v>163</v>
      </c>
      <c r="LR38" s="79">
        <v>115</v>
      </c>
      <c r="LS38" s="79">
        <v>593</v>
      </c>
      <c r="LT38" s="79">
        <v>513</v>
      </c>
      <c r="LU38" s="79">
        <v>570</v>
      </c>
      <c r="LV38" s="79">
        <v>653</v>
      </c>
      <c r="LW38" s="79">
        <v>565</v>
      </c>
      <c r="LX38" s="79">
        <v>261</v>
      </c>
      <c r="LY38" s="79">
        <v>370</v>
      </c>
      <c r="LZ38" s="79">
        <v>58</v>
      </c>
      <c r="MA38" s="79">
        <v>62</v>
      </c>
      <c r="MB38" s="79">
        <v>69</v>
      </c>
      <c r="MC38" s="79">
        <v>210</v>
      </c>
      <c r="MD38" s="79">
        <v>86</v>
      </c>
      <c r="ME38" s="79">
        <v>369</v>
      </c>
      <c r="MF38" s="79">
        <v>716</v>
      </c>
      <c r="MG38" s="79">
        <v>583</v>
      </c>
      <c r="MH38" s="79">
        <v>761</v>
      </c>
      <c r="MI38" s="79">
        <v>265</v>
      </c>
      <c r="MJ38" s="79">
        <v>247</v>
      </c>
      <c r="MK38" s="79">
        <v>342</v>
      </c>
      <c r="ML38" s="79">
        <v>240</v>
      </c>
      <c r="MM38" s="18"/>
    </row>
    <row r="39" spans="1:351" ht="17">
      <c r="A39" s="69" t="s">
        <v>58</v>
      </c>
      <c r="B39" s="8" t="s">
        <v>28</v>
      </c>
      <c r="C39" s="8">
        <v>0</v>
      </c>
      <c r="D39" s="8">
        <v>0</v>
      </c>
      <c r="E39" s="8">
        <v>0</v>
      </c>
      <c r="F39" s="8">
        <v>1349</v>
      </c>
      <c r="G39" s="8">
        <v>5737</v>
      </c>
      <c r="H39" s="8">
        <v>7858</v>
      </c>
      <c r="I39" s="8">
        <v>11418</v>
      </c>
      <c r="J39" s="8">
        <v>20531</v>
      </c>
      <c r="K39" s="8">
        <v>6107</v>
      </c>
      <c r="L39" s="8">
        <v>1478</v>
      </c>
      <c r="M39" s="8">
        <v>280</v>
      </c>
      <c r="N39" s="8">
        <v>0</v>
      </c>
      <c r="O39" s="8">
        <v>0</v>
      </c>
      <c r="P39" s="8">
        <v>0</v>
      </c>
      <c r="Q39" s="8">
        <v>0</v>
      </c>
      <c r="R39" s="8">
        <v>496</v>
      </c>
      <c r="S39" s="8">
        <v>5476</v>
      </c>
      <c r="T39" s="8">
        <v>11774</v>
      </c>
      <c r="U39" s="8">
        <v>11314</v>
      </c>
      <c r="V39" s="8">
        <v>19919</v>
      </c>
      <c r="W39" s="8">
        <v>4899</v>
      </c>
      <c r="X39" s="8">
        <v>2376</v>
      </c>
      <c r="Y39" s="8">
        <v>344</v>
      </c>
      <c r="Z39" s="8">
        <v>0</v>
      </c>
      <c r="AA39" s="8">
        <v>0</v>
      </c>
      <c r="AB39" s="8">
        <v>0</v>
      </c>
      <c r="AC39" s="8">
        <v>0</v>
      </c>
      <c r="AD39" s="8">
        <v>861</v>
      </c>
      <c r="AE39" s="22">
        <v>6700</v>
      </c>
      <c r="AF39" s="22">
        <v>9166</v>
      </c>
      <c r="AG39" s="22">
        <v>13918</v>
      </c>
      <c r="AH39" s="22">
        <v>18957</v>
      </c>
      <c r="AI39" s="8">
        <v>5956</v>
      </c>
      <c r="AJ39" s="8">
        <v>3030</v>
      </c>
      <c r="AK39" s="8">
        <v>517</v>
      </c>
      <c r="AL39" s="8">
        <v>0</v>
      </c>
      <c r="AM39" s="8">
        <v>0</v>
      </c>
      <c r="AN39" s="8">
        <v>0</v>
      </c>
      <c r="AO39" s="8">
        <v>39</v>
      </c>
      <c r="AP39" s="8">
        <v>777</v>
      </c>
      <c r="AQ39" s="8">
        <v>5655</v>
      </c>
      <c r="AR39" s="8">
        <v>9431</v>
      </c>
      <c r="AS39" s="8">
        <v>14698</v>
      </c>
      <c r="AT39" s="8">
        <v>18379</v>
      </c>
      <c r="AU39" s="8">
        <v>7340</v>
      </c>
      <c r="AV39" s="8">
        <v>1353</v>
      </c>
      <c r="AW39" s="8">
        <v>363</v>
      </c>
      <c r="AX39" s="8">
        <v>0</v>
      </c>
      <c r="AY39" s="8">
        <v>0</v>
      </c>
      <c r="AZ39" s="8">
        <v>0</v>
      </c>
      <c r="BA39" s="8">
        <v>0</v>
      </c>
      <c r="BB39" s="8">
        <v>1459</v>
      </c>
      <c r="BC39" s="8">
        <v>6007</v>
      </c>
      <c r="BD39" s="8">
        <v>11382</v>
      </c>
      <c r="BE39" s="8">
        <v>15754</v>
      </c>
      <c r="BF39" s="8">
        <v>20297</v>
      </c>
      <c r="BG39" s="8">
        <v>5311</v>
      </c>
      <c r="BH39" s="8">
        <v>746</v>
      </c>
      <c r="BI39" s="8">
        <v>366</v>
      </c>
      <c r="BJ39" s="8">
        <v>0</v>
      </c>
      <c r="BK39" s="8">
        <v>0</v>
      </c>
      <c r="BL39" s="8">
        <v>0</v>
      </c>
      <c r="BM39" s="8">
        <v>0</v>
      </c>
      <c r="BN39" s="8">
        <v>1618</v>
      </c>
      <c r="BO39" s="8">
        <v>6652</v>
      </c>
      <c r="BP39" s="8">
        <v>10597</v>
      </c>
      <c r="BQ39" s="8">
        <v>16127</v>
      </c>
      <c r="BR39" s="8">
        <v>18770</v>
      </c>
      <c r="BS39" s="8">
        <v>4229</v>
      </c>
      <c r="BT39" s="8">
        <v>1072</v>
      </c>
      <c r="BU39" s="8">
        <v>569</v>
      </c>
      <c r="BV39" s="8">
        <v>0</v>
      </c>
      <c r="BW39" s="8">
        <v>0</v>
      </c>
      <c r="BX39" s="8">
        <v>0</v>
      </c>
      <c r="BY39" s="8">
        <v>0</v>
      </c>
      <c r="BZ39" s="8">
        <v>1555</v>
      </c>
      <c r="CA39" s="8">
        <v>8242</v>
      </c>
      <c r="CB39" s="8">
        <v>9974</v>
      </c>
      <c r="CC39" s="20">
        <v>15269</v>
      </c>
      <c r="CD39" s="20">
        <v>18658</v>
      </c>
      <c r="CE39" s="20">
        <v>5639</v>
      </c>
      <c r="CF39" s="20">
        <v>1146</v>
      </c>
      <c r="CG39" s="20">
        <v>631</v>
      </c>
      <c r="CH39" s="20">
        <v>0</v>
      </c>
      <c r="CI39" s="20">
        <v>0</v>
      </c>
      <c r="CJ39" s="20">
        <v>0</v>
      </c>
      <c r="CK39" s="20">
        <v>74</v>
      </c>
      <c r="CL39" s="20">
        <v>1432</v>
      </c>
      <c r="CM39" s="20">
        <v>7218</v>
      </c>
      <c r="CN39" s="20">
        <v>11157</v>
      </c>
      <c r="CO39" s="20">
        <v>14945</v>
      </c>
      <c r="CP39" s="20">
        <v>17047</v>
      </c>
      <c r="CQ39" s="20">
        <v>3800</v>
      </c>
      <c r="CR39" s="20">
        <v>1103</v>
      </c>
      <c r="CS39" s="20">
        <v>539</v>
      </c>
      <c r="CT39" s="20">
        <v>24</v>
      </c>
      <c r="CU39" s="20">
        <v>17</v>
      </c>
      <c r="CV39" s="20">
        <v>20</v>
      </c>
      <c r="CW39" s="20">
        <v>73</v>
      </c>
      <c r="CX39" s="20">
        <v>1167</v>
      </c>
      <c r="CY39" s="20">
        <v>6247</v>
      </c>
      <c r="CZ39" s="20">
        <v>8699</v>
      </c>
      <c r="DA39" s="20">
        <v>13740</v>
      </c>
      <c r="DB39" s="20">
        <v>14017</v>
      </c>
      <c r="DC39" s="20">
        <v>4198</v>
      </c>
      <c r="DD39" s="20">
        <v>1299</v>
      </c>
      <c r="DE39" s="20">
        <v>943</v>
      </c>
      <c r="DF39" s="20">
        <v>43</v>
      </c>
      <c r="DG39" s="20">
        <v>37</v>
      </c>
      <c r="DH39" s="20">
        <v>60</v>
      </c>
      <c r="DI39" s="20">
        <v>111</v>
      </c>
      <c r="DJ39" s="20">
        <v>1218</v>
      </c>
      <c r="DK39" s="20">
        <v>4982</v>
      </c>
      <c r="DL39" s="20">
        <v>8011</v>
      </c>
      <c r="DM39" s="20">
        <v>13748</v>
      </c>
      <c r="DN39" s="20">
        <v>13135</v>
      </c>
      <c r="DO39" s="20">
        <v>4053</v>
      </c>
      <c r="DP39" s="20">
        <v>1483</v>
      </c>
      <c r="DQ39" s="20">
        <v>756</v>
      </c>
      <c r="DR39" s="20">
        <v>0</v>
      </c>
      <c r="DS39" s="20">
        <v>0</v>
      </c>
      <c r="DT39" s="20">
        <v>7</v>
      </c>
      <c r="DU39" s="20">
        <v>38</v>
      </c>
      <c r="DV39" s="20">
        <v>974</v>
      </c>
      <c r="DW39" s="20">
        <v>6206</v>
      </c>
      <c r="DX39" s="20">
        <v>7294</v>
      </c>
      <c r="DY39" s="20">
        <v>10861</v>
      </c>
      <c r="DZ39" s="20">
        <v>11878</v>
      </c>
      <c r="EA39" s="20">
        <v>3434</v>
      </c>
      <c r="EB39" s="20">
        <v>922</v>
      </c>
      <c r="EC39" s="77">
        <v>1033</v>
      </c>
      <c r="ED39" s="77">
        <v>4</v>
      </c>
      <c r="EE39" s="77">
        <v>0</v>
      </c>
      <c r="EF39" s="77">
        <v>103</v>
      </c>
      <c r="EG39" s="77">
        <v>198</v>
      </c>
      <c r="EH39" s="77">
        <v>1121</v>
      </c>
      <c r="EI39" s="77">
        <v>4037</v>
      </c>
      <c r="EJ39" s="77">
        <v>6118</v>
      </c>
      <c r="EK39" s="77">
        <v>9538</v>
      </c>
      <c r="EL39" s="77">
        <v>10926</v>
      </c>
      <c r="EM39" s="77">
        <v>3243</v>
      </c>
      <c r="EN39" s="77">
        <v>799</v>
      </c>
      <c r="EO39" s="77">
        <v>896</v>
      </c>
      <c r="EP39" s="77">
        <v>43</v>
      </c>
      <c r="EQ39" s="77">
        <v>6</v>
      </c>
      <c r="ER39" s="77">
        <v>97</v>
      </c>
      <c r="ES39" s="77">
        <f>23+70</f>
        <v>93</v>
      </c>
      <c r="ET39" s="77">
        <v>1147</v>
      </c>
      <c r="EU39" s="77">
        <v>4895</v>
      </c>
      <c r="EV39" s="77">
        <v>5419</v>
      </c>
      <c r="EW39" s="77">
        <v>9144</v>
      </c>
      <c r="EX39" s="77">
        <v>12558</v>
      </c>
      <c r="EY39" s="77">
        <v>3905</v>
      </c>
      <c r="EZ39" s="77">
        <v>1710</v>
      </c>
      <c r="FA39" s="77">
        <v>1319</v>
      </c>
      <c r="FB39" s="77">
        <v>18</v>
      </c>
      <c r="FC39" s="77">
        <v>57</v>
      </c>
      <c r="FD39" s="77">
        <v>55</v>
      </c>
      <c r="FE39" s="77">
        <v>109</v>
      </c>
      <c r="FF39" s="77">
        <v>1276</v>
      </c>
      <c r="FG39" s="79">
        <v>4496</v>
      </c>
      <c r="FH39" s="79">
        <v>5735</v>
      </c>
      <c r="FI39" s="79">
        <v>9741</v>
      </c>
      <c r="FJ39" s="79">
        <v>12810</v>
      </c>
      <c r="FK39" s="79">
        <v>3856</v>
      </c>
      <c r="FL39" s="79">
        <v>1175</v>
      </c>
      <c r="FM39" s="79">
        <v>1100</v>
      </c>
      <c r="FN39" s="79">
        <v>9</v>
      </c>
      <c r="FO39" s="79">
        <v>37</v>
      </c>
      <c r="FP39" s="79">
        <v>67</v>
      </c>
      <c r="FQ39" s="79">
        <v>208</v>
      </c>
      <c r="FR39" s="79">
        <v>1855</v>
      </c>
      <c r="FS39" s="79">
        <v>3931</v>
      </c>
      <c r="FT39" s="79">
        <v>6969</v>
      </c>
      <c r="FU39" s="79">
        <v>10006</v>
      </c>
      <c r="FV39" s="79">
        <v>12804</v>
      </c>
      <c r="FW39" s="79">
        <v>4088</v>
      </c>
      <c r="FX39" s="79">
        <v>838</v>
      </c>
      <c r="FY39" s="79">
        <v>1137</v>
      </c>
      <c r="FZ39" s="79">
        <v>13</v>
      </c>
      <c r="GA39" s="79">
        <v>31</v>
      </c>
      <c r="GB39" s="79">
        <v>76</v>
      </c>
      <c r="GC39" s="79">
        <v>155</v>
      </c>
      <c r="GD39" s="79">
        <v>2106</v>
      </c>
      <c r="GE39" s="79">
        <v>3429</v>
      </c>
      <c r="GF39" s="79">
        <v>7337</v>
      </c>
      <c r="GG39" s="79">
        <v>9756</v>
      </c>
      <c r="GH39" s="79">
        <v>13237</v>
      </c>
      <c r="GI39" s="79">
        <v>4235</v>
      </c>
      <c r="GJ39" s="79">
        <v>1387</v>
      </c>
      <c r="GK39" s="79">
        <v>1489</v>
      </c>
      <c r="GL39" s="79">
        <v>63</v>
      </c>
      <c r="GM39" s="79">
        <v>31</v>
      </c>
      <c r="GN39" s="79">
        <v>53</v>
      </c>
      <c r="GO39" s="79">
        <v>312</v>
      </c>
      <c r="GP39" s="79">
        <v>2585</v>
      </c>
      <c r="GQ39" s="79">
        <v>4703</v>
      </c>
      <c r="GR39" s="79">
        <v>6809</v>
      </c>
      <c r="GS39" s="79">
        <v>9958</v>
      </c>
      <c r="GT39" s="79">
        <v>12834</v>
      </c>
      <c r="GU39" s="79">
        <v>5239</v>
      </c>
      <c r="GV39" s="79">
        <v>1177</v>
      </c>
      <c r="GW39" s="79">
        <v>1446</v>
      </c>
      <c r="GX39" s="79">
        <v>250</v>
      </c>
      <c r="GY39" s="79">
        <v>295</v>
      </c>
      <c r="GZ39" s="79">
        <v>360</v>
      </c>
      <c r="HA39" s="79">
        <v>475</v>
      </c>
      <c r="HB39" s="79">
        <v>1667</v>
      </c>
      <c r="HC39" s="79">
        <v>4413</v>
      </c>
      <c r="HD39" s="79">
        <v>6271</v>
      </c>
      <c r="HE39" s="79">
        <v>10071</v>
      </c>
      <c r="HF39" s="79">
        <v>12091</v>
      </c>
      <c r="HG39" s="79">
        <v>4617</v>
      </c>
      <c r="HH39" s="79">
        <v>1649</v>
      </c>
      <c r="HI39" s="79">
        <v>1849</v>
      </c>
      <c r="HJ39" s="79">
        <v>237</v>
      </c>
      <c r="HK39" s="79">
        <v>163</v>
      </c>
      <c r="HL39" s="79">
        <v>161</v>
      </c>
      <c r="HM39" s="79">
        <v>255</v>
      </c>
      <c r="HN39" s="79">
        <v>1495</v>
      </c>
      <c r="HO39" s="79">
        <v>4088</v>
      </c>
      <c r="HP39" s="79">
        <v>5914</v>
      </c>
      <c r="HQ39" s="79">
        <v>8989</v>
      </c>
      <c r="HR39" s="79">
        <v>10605</v>
      </c>
      <c r="HS39" s="79">
        <v>3427</v>
      </c>
      <c r="HT39" s="79">
        <v>712</v>
      </c>
      <c r="HU39" s="79">
        <v>1018</v>
      </c>
      <c r="HV39" s="79">
        <v>57</v>
      </c>
      <c r="HW39" s="79">
        <v>68</v>
      </c>
      <c r="HX39" s="79">
        <v>92</v>
      </c>
      <c r="HY39" s="79">
        <v>102</v>
      </c>
      <c r="HZ39" s="79">
        <v>1233</v>
      </c>
      <c r="IA39" s="79">
        <v>3512</v>
      </c>
      <c r="IB39" s="79">
        <v>5965</v>
      </c>
      <c r="IC39" s="79">
        <v>8836</v>
      </c>
      <c r="ID39" s="79">
        <v>9852</v>
      </c>
      <c r="IE39" s="79">
        <v>3546</v>
      </c>
      <c r="IF39" s="20">
        <v>1052</v>
      </c>
      <c r="IG39" s="20">
        <v>1284</v>
      </c>
      <c r="IH39" s="20">
        <v>253</v>
      </c>
      <c r="II39" s="20">
        <v>79</v>
      </c>
      <c r="IJ39" s="20">
        <v>172</v>
      </c>
      <c r="IK39" s="20">
        <v>384</v>
      </c>
      <c r="IL39" s="20">
        <v>1313</v>
      </c>
      <c r="IM39" s="20">
        <v>4673</v>
      </c>
      <c r="IN39" s="20">
        <v>5373</v>
      </c>
      <c r="IO39" s="20">
        <v>8632</v>
      </c>
      <c r="IP39" s="20">
        <v>10154</v>
      </c>
      <c r="IQ39" s="20">
        <v>4023</v>
      </c>
      <c r="IR39" s="20">
        <v>689</v>
      </c>
      <c r="IS39" s="20">
        <v>898</v>
      </c>
      <c r="IT39" s="20">
        <v>100</v>
      </c>
      <c r="IU39" s="20">
        <v>102</v>
      </c>
      <c r="IV39" s="20">
        <v>29</v>
      </c>
      <c r="IW39" s="20">
        <v>178</v>
      </c>
      <c r="IX39" s="20">
        <v>982</v>
      </c>
      <c r="IY39" s="20">
        <v>3339</v>
      </c>
      <c r="IZ39" s="20">
        <v>6151</v>
      </c>
      <c r="JA39" s="20">
        <v>8188</v>
      </c>
      <c r="JB39" s="20">
        <v>10173</v>
      </c>
      <c r="JC39" s="20">
        <v>3303</v>
      </c>
      <c r="JD39" s="20">
        <v>468</v>
      </c>
      <c r="JE39" s="20">
        <v>1022</v>
      </c>
      <c r="JF39" s="20">
        <v>212</v>
      </c>
      <c r="JG39" s="20">
        <v>111</v>
      </c>
      <c r="JH39" s="20">
        <v>159</v>
      </c>
      <c r="JI39" s="20">
        <v>181</v>
      </c>
      <c r="JJ39" s="20">
        <v>1547</v>
      </c>
      <c r="JK39" s="20">
        <v>4139</v>
      </c>
      <c r="JL39" s="20">
        <v>5168</v>
      </c>
      <c r="JM39" s="20">
        <v>8192</v>
      </c>
      <c r="JN39" s="20">
        <v>9320</v>
      </c>
      <c r="JO39" s="20">
        <v>2892</v>
      </c>
      <c r="JP39" s="20">
        <v>773</v>
      </c>
      <c r="JQ39" s="20">
        <v>829</v>
      </c>
      <c r="JR39" s="20">
        <v>117</v>
      </c>
      <c r="JS39" s="20">
        <v>57</v>
      </c>
      <c r="JT39" s="20">
        <v>194</v>
      </c>
      <c r="JU39" s="20">
        <v>187</v>
      </c>
      <c r="JV39" s="20">
        <v>1113</v>
      </c>
      <c r="JW39" s="20">
        <v>1825</v>
      </c>
      <c r="JX39" s="20">
        <v>3608</v>
      </c>
      <c r="JY39" s="20">
        <v>4479</v>
      </c>
      <c r="JZ39" s="20">
        <v>5143</v>
      </c>
      <c r="KA39" s="20">
        <v>2165</v>
      </c>
      <c r="KB39" s="20">
        <v>608</v>
      </c>
      <c r="KC39" s="20">
        <v>847</v>
      </c>
      <c r="KD39" s="20">
        <v>275</v>
      </c>
      <c r="KE39" s="20">
        <v>180</v>
      </c>
      <c r="KF39" s="20">
        <v>189</v>
      </c>
      <c r="KG39" s="20">
        <v>57</v>
      </c>
      <c r="KH39" s="20">
        <v>42</v>
      </c>
      <c r="KI39" s="20">
        <v>213</v>
      </c>
      <c r="KJ39" s="20">
        <v>2247</v>
      </c>
      <c r="KK39" s="20">
        <v>4647</v>
      </c>
      <c r="KL39" s="20">
        <v>5269</v>
      </c>
      <c r="KM39" s="20">
        <v>2888</v>
      </c>
      <c r="KN39" s="20">
        <v>681</v>
      </c>
      <c r="KO39" s="20">
        <v>135</v>
      </c>
      <c r="KP39" s="20">
        <v>33</v>
      </c>
      <c r="KQ39" s="20">
        <v>0</v>
      </c>
      <c r="KR39" s="20">
        <v>210</v>
      </c>
      <c r="KS39" s="20">
        <v>25</v>
      </c>
      <c r="KT39" s="20">
        <v>195</v>
      </c>
      <c r="KU39" s="20">
        <v>584</v>
      </c>
      <c r="KV39" s="20">
        <v>2686</v>
      </c>
      <c r="KW39" s="20">
        <v>4129</v>
      </c>
      <c r="KX39" s="20">
        <v>5630</v>
      </c>
      <c r="KY39" s="20">
        <v>2419</v>
      </c>
      <c r="KZ39" s="20">
        <v>699</v>
      </c>
      <c r="LA39" s="20">
        <v>502</v>
      </c>
      <c r="LB39" s="20">
        <v>24</v>
      </c>
      <c r="LC39" s="20">
        <v>109</v>
      </c>
      <c r="LD39" s="20">
        <v>122</v>
      </c>
      <c r="LE39" s="20">
        <v>113</v>
      </c>
      <c r="LF39" s="20">
        <v>462</v>
      </c>
      <c r="LG39" s="20">
        <v>1595</v>
      </c>
      <c r="LH39" s="20">
        <v>2523</v>
      </c>
      <c r="LI39" s="20">
        <v>3270</v>
      </c>
      <c r="LJ39" s="20">
        <v>3465</v>
      </c>
      <c r="LK39" s="20">
        <v>1544</v>
      </c>
      <c r="LL39" s="20">
        <v>529</v>
      </c>
      <c r="LM39" s="20">
        <v>489</v>
      </c>
      <c r="LN39" s="20">
        <v>190</v>
      </c>
      <c r="LO39" s="20">
        <v>194</v>
      </c>
      <c r="LP39" s="20">
        <v>217</v>
      </c>
      <c r="LQ39" s="20">
        <v>180</v>
      </c>
      <c r="LR39" s="20">
        <v>744</v>
      </c>
      <c r="LS39" s="20">
        <v>2035</v>
      </c>
      <c r="LT39" s="20">
        <v>3010</v>
      </c>
      <c r="LU39" s="20">
        <v>6304</v>
      </c>
      <c r="LV39" s="20">
        <v>7797</v>
      </c>
      <c r="LW39" s="20">
        <v>4413</v>
      </c>
      <c r="LX39" s="20">
        <v>2562</v>
      </c>
      <c r="LY39" s="20">
        <v>1661</v>
      </c>
      <c r="LZ39" s="20">
        <v>1536</v>
      </c>
      <c r="MA39" s="20">
        <v>41</v>
      </c>
      <c r="MB39" s="20">
        <v>1205</v>
      </c>
      <c r="MC39" s="20">
        <v>1659</v>
      </c>
      <c r="MD39" s="20">
        <v>1915</v>
      </c>
      <c r="ME39" s="20">
        <v>4142</v>
      </c>
      <c r="MF39" s="20">
        <v>4308</v>
      </c>
      <c r="MG39" s="20">
        <v>6386</v>
      </c>
      <c r="MH39" s="20">
        <v>7417</v>
      </c>
      <c r="MI39" s="20">
        <v>3721</v>
      </c>
      <c r="MJ39" s="20">
        <v>2654</v>
      </c>
      <c r="MK39" s="20">
        <v>2644</v>
      </c>
      <c r="ML39" s="20">
        <v>2144</v>
      </c>
      <c r="MM39" s="18"/>
    </row>
    <row r="40" spans="1:351">
      <c r="A40" s="71">
        <v>10318</v>
      </c>
      <c r="B40" s="46" t="s">
        <v>33</v>
      </c>
      <c r="C40" s="46">
        <v>2</v>
      </c>
      <c r="D40" s="46">
        <v>12</v>
      </c>
      <c r="E40" s="46">
        <v>42</v>
      </c>
      <c r="F40" s="46">
        <v>15</v>
      </c>
      <c r="G40" s="46">
        <v>157</v>
      </c>
      <c r="H40" s="46">
        <v>0</v>
      </c>
      <c r="I40" s="46">
        <v>158</v>
      </c>
      <c r="J40" s="46">
        <v>196</v>
      </c>
      <c r="K40" s="46">
        <v>150</v>
      </c>
      <c r="L40" s="46">
        <v>155</v>
      </c>
      <c r="M40" s="46">
        <v>169</v>
      </c>
      <c r="N40" s="8">
        <v>122</v>
      </c>
      <c r="O40" s="8">
        <v>0</v>
      </c>
      <c r="P40" s="8">
        <v>26</v>
      </c>
      <c r="Q40" s="8">
        <v>120</v>
      </c>
      <c r="R40" s="8">
        <v>137</v>
      </c>
      <c r="S40" s="8">
        <v>96</v>
      </c>
      <c r="T40" s="8">
        <v>126</v>
      </c>
      <c r="U40" s="8">
        <v>151</v>
      </c>
      <c r="V40" s="8">
        <v>24</v>
      </c>
      <c r="W40" s="8">
        <v>50</v>
      </c>
      <c r="X40" s="8">
        <v>56</v>
      </c>
      <c r="Y40" s="8">
        <v>44</v>
      </c>
      <c r="Z40" s="8">
        <v>0</v>
      </c>
      <c r="AA40" s="8">
        <v>46</v>
      </c>
      <c r="AB40" s="8">
        <v>39</v>
      </c>
      <c r="AC40" s="8">
        <v>56</v>
      </c>
      <c r="AD40" s="8">
        <v>197</v>
      </c>
      <c r="AE40" s="22">
        <v>118</v>
      </c>
      <c r="AF40" s="22">
        <v>49</v>
      </c>
      <c r="AG40" s="22">
        <v>97</v>
      </c>
      <c r="AH40" s="22">
        <v>122</v>
      </c>
      <c r="AI40" s="8">
        <v>142</v>
      </c>
      <c r="AJ40" s="8">
        <v>52</v>
      </c>
      <c r="AK40" s="8">
        <v>67</v>
      </c>
      <c r="AL40" s="8">
        <v>48</v>
      </c>
      <c r="AM40" s="8">
        <v>69</v>
      </c>
      <c r="AN40" s="8">
        <v>87</v>
      </c>
      <c r="AO40" s="8">
        <v>217</v>
      </c>
      <c r="AP40" s="8">
        <v>180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79"/>
      <c r="FH40" s="79"/>
      <c r="FI40" s="79"/>
      <c r="FJ40" s="79"/>
      <c r="FK40" s="79"/>
      <c r="FL40" s="79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>
        <v>0</v>
      </c>
      <c r="MJ40" s="20">
        <v>0</v>
      </c>
      <c r="MK40" s="20">
        <v>0</v>
      </c>
      <c r="ML40" s="20">
        <v>0</v>
      </c>
      <c r="MM40" s="18"/>
    </row>
    <row r="41" spans="1:351">
      <c r="A41" s="71">
        <v>10723</v>
      </c>
      <c r="B41" s="47" t="s">
        <v>59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  <c r="AF41" s="26"/>
      <c r="AG41" s="26"/>
      <c r="AH41" s="26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79">
        <v>24</v>
      </c>
      <c r="ED41" s="79">
        <v>0</v>
      </c>
      <c r="EE41" s="79">
        <v>0</v>
      </c>
      <c r="EF41" s="79">
        <v>0</v>
      </c>
      <c r="EG41" s="79">
        <v>29</v>
      </c>
      <c r="EH41" s="79">
        <v>107</v>
      </c>
      <c r="EI41" s="79">
        <v>121</v>
      </c>
      <c r="EJ41" s="79">
        <v>177</v>
      </c>
      <c r="EK41" s="79">
        <v>470</v>
      </c>
      <c r="EL41" s="79">
        <v>610</v>
      </c>
      <c r="EM41" s="79">
        <v>304</v>
      </c>
      <c r="EN41" s="79">
        <v>34</v>
      </c>
      <c r="EO41" s="79">
        <v>68</v>
      </c>
      <c r="EP41" s="79">
        <v>0</v>
      </c>
      <c r="EQ41" s="79">
        <v>0</v>
      </c>
      <c r="ER41" s="79">
        <v>0</v>
      </c>
      <c r="ES41" s="79">
        <v>0</v>
      </c>
      <c r="ET41" s="79">
        <v>32</v>
      </c>
      <c r="EU41" s="79">
        <v>287</v>
      </c>
      <c r="EV41" s="79">
        <v>222</v>
      </c>
      <c r="EW41" s="79">
        <v>554</v>
      </c>
      <c r="EX41" s="79">
        <v>959</v>
      </c>
      <c r="EY41" s="79">
        <v>246</v>
      </c>
      <c r="EZ41" s="79">
        <v>81</v>
      </c>
      <c r="FA41" s="79">
        <v>63</v>
      </c>
      <c r="FB41" s="79">
        <v>4</v>
      </c>
      <c r="FC41" s="79">
        <v>0</v>
      </c>
      <c r="FD41" s="79">
        <v>0</v>
      </c>
      <c r="FE41" s="79">
        <v>2</v>
      </c>
      <c r="FF41" s="79">
        <v>117</v>
      </c>
      <c r="FG41" s="79">
        <v>320</v>
      </c>
      <c r="FH41" s="79">
        <v>296</v>
      </c>
      <c r="FI41" s="79">
        <v>720</v>
      </c>
      <c r="FJ41" s="79">
        <v>916</v>
      </c>
      <c r="FK41" s="79">
        <v>171</v>
      </c>
      <c r="FL41" s="79">
        <v>44</v>
      </c>
      <c r="FM41" s="77">
        <v>32</v>
      </c>
      <c r="FN41" s="77">
        <v>0</v>
      </c>
      <c r="FO41" s="77">
        <v>0</v>
      </c>
      <c r="FP41" s="77">
        <v>0</v>
      </c>
      <c r="FQ41" s="77">
        <v>0</v>
      </c>
      <c r="FR41" s="77">
        <v>58</v>
      </c>
      <c r="FS41" s="77">
        <v>136</v>
      </c>
      <c r="FT41" s="77">
        <v>168</v>
      </c>
      <c r="FU41" s="77">
        <v>575</v>
      </c>
      <c r="FV41" s="77">
        <v>729</v>
      </c>
      <c r="FW41" s="77">
        <v>152</v>
      </c>
      <c r="FX41" s="77">
        <v>60</v>
      </c>
      <c r="FY41" s="77">
        <v>34</v>
      </c>
      <c r="FZ41" s="77">
        <v>0</v>
      </c>
      <c r="GA41" s="77">
        <v>0</v>
      </c>
      <c r="GB41" s="77">
        <v>0</v>
      </c>
      <c r="GC41" s="77">
        <v>0</v>
      </c>
      <c r="GD41" s="77">
        <v>73</v>
      </c>
      <c r="GE41" s="77">
        <v>176</v>
      </c>
      <c r="GF41" s="77">
        <v>384</v>
      </c>
      <c r="GG41" s="77">
        <v>417</v>
      </c>
      <c r="GH41" s="77">
        <v>638</v>
      </c>
      <c r="GI41" s="77">
        <v>231</v>
      </c>
      <c r="GJ41" s="77">
        <v>82</v>
      </c>
      <c r="GK41" s="77">
        <v>43</v>
      </c>
      <c r="GL41" s="77">
        <v>0</v>
      </c>
      <c r="GM41" s="77">
        <v>0</v>
      </c>
      <c r="GN41" s="77">
        <v>0</v>
      </c>
      <c r="GO41" s="77">
        <v>0</v>
      </c>
      <c r="GP41" s="77">
        <v>14</v>
      </c>
      <c r="GQ41" s="77">
        <v>220</v>
      </c>
      <c r="GR41" s="77">
        <v>186</v>
      </c>
      <c r="GS41" s="77">
        <v>431</v>
      </c>
      <c r="GT41" s="77">
        <v>694</v>
      </c>
      <c r="GU41" s="77">
        <v>294</v>
      </c>
      <c r="GV41" s="77">
        <v>142</v>
      </c>
      <c r="GW41" s="77">
        <v>21</v>
      </c>
      <c r="GX41" s="77">
        <v>0</v>
      </c>
      <c r="GY41" s="77">
        <v>0</v>
      </c>
      <c r="GZ41" s="77">
        <v>4</v>
      </c>
      <c r="HA41" s="77">
        <v>0</v>
      </c>
      <c r="HB41" s="77">
        <v>20</v>
      </c>
      <c r="HC41" s="77">
        <v>272</v>
      </c>
      <c r="HD41" s="77">
        <v>149</v>
      </c>
      <c r="HE41" s="77">
        <v>362</v>
      </c>
      <c r="HF41" s="77">
        <v>552</v>
      </c>
      <c r="HG41" s="77">
        <v>192</v>
      </c>
      <c r="HH41" s="77">
        <v>59</v>
      </c>
      <c r="HI41" s="77">
        <v>62</v>
      </c>
      <c r="HJ41" s="77">
        <v>15</v>
      </c>
      <c r="HK41" s="77">
        <v>0</v>
      </c>
      <c r="HL41" s="77">
        <v>0</v>
      </c>
      <c r="HM41" s="77">
        <v>2</v>
      </c>
      <c r="HN41" s="77">
        <v>58</v>
      </c>
      <c r="HO41" s="77">
        <v>136</v>
      </c>
      <c r="HP41" s="77">
        <v>212</v>
      </c>
      <c r="HQ41" s="77">
        <v>390</v>
      </c>
      <c r="HR41" s="77">
        <v>552</v>
      </c>
      <c r="HS41" s="77">
        <v>141</v>
      </c>
      <c r="HT41" s="77">
        <v>38</v>
      </c>
      <c r="HU41" s="77">
        <v>58</v>
      </c>
      <c r="HV41" s="77">
        <v>0</v>
      </c>
      <c r="HW41" s="77">
        <v>2</v>
      </c>
      <c r="HX41" s="77">
        <v>4</v>
      </c>
      <c r="HY41" s="77">
        <v>0</v>
      </c>
      <c r="HZ41" s="77">
        <v>60</v>
      </c>
      <c r="IA41" s="77">
        <v>268</v>
      </c>
      <c r="IB41" s="77">
        <v>181</v>
      </c>
      <c r="IC41" s="77">
        <v>408</v>
      </c>
      <c r="ID41" s="77">
        <v>593</v>
      </c>
      <c r="IE41" s="77">
        <v>135</v>
      </c>
      <c r="IF41" s="20">
        <v>36</v>
      </c>
      <c r="IG41" s="20">
        <v>32</v>
      </c>
      <c r="IH41" s="20">
        <v>0</v>
      </c>
      <c r="II41" s="20">
        <v>0</v>
      </c>
      <c r="IJ41" s="20">
        <v>0</v>
      </c>
      <c r="IK41" s="20">
        <v>24</v>
      </c>
      <c r="IL41" s="20">
        <v>56</v>
      </c>
      <c r="IM41" s="20">
        <v>266</v>
      </c>
      <c r="IN41" s="20">
        <v>242</v>
      </c>
      <c r="IO41" s="20">
        <v>555</v>
      </c>
      <c r="IP41" s="20">
        <v>578</v>
      </c>
      <c r="IQ41" s="20">
        <v>321</v>
      </c>
      <c r="IR41" s="20">
        <v>89</v>
      </c>
      <c r="IS41" s="20">
        <v>111</v>
      </c>
      <c r="IT41" s="20">
        <v>0</v>
      </c>
      <c r="IU41" s="20">
        <v>0</v>
      </c>
      <c r="IV41" s="20">
        <v>20</v>
      </c>
      <c r="IW41" s="20">
        <v>41</v>
      </c>
      <c r="IX41" s="20">
        <v>76</v>
      </c>
      <c r="IY41" s="20">
        <v>235</v>
      </c>
      <c r="IZ41" s="20">
        <v>222</v>
      </c>
      <c r="JA41" s="20">
        <v>617</v>
      </c>
      <c r="JB41" s="20">
        <v>709</v>
      </c>
      <c r="JC41" s="20">
        <v>217</v>
      </c>
      <c r="JD41" s="20">
        <v>203</v>
      </c>
      <c r="JE41" s="20">
        <v>14</v>
      </c>
      <c r="JF41" s="20">
        <v>6</v>
      </c>
      <c r="JG41" s="20">
        <v>27</v>
      </c>
      <c r="JH41" s="20">
        <v>0</v>
      </c>
      <c r="JI41" s="20">
        <v>14</v>
      </c>
      <c r="JJ41" s="20">
        <v>82</v>
      </c>
      <c r="JK41" s="20">
        <v>294</v>
      </c>
      <c r="JL41" s="20">
        <v>297</v>
      </c>
      <c r="JM41" s="20">
        <v>657</v>
      </c>
      <c r="JN41" s="20">
        <v>663</v>
      </c>
      <c r="JO41" s="20">
        <v>160</v>
      </c>
      <c r="JP41" s="20">
        <v>128</v>
      </c>
      <c r="JQ41" s="20">
        <v>109</v>
      </c>
      <c r="JR41" s="20">
        <v>43</v>
      </c>
      <c r="JS41" s="20">
        <v>8</v>
      </c>
      <c r="JT41" s="20">
        <v>0</v>
      </c>
      <c r="JU41" s="20">
        <v>0</v>
      </c>
      <c r="JV41" s="20">
        <v>53</v>
      </c>
      <c r="JW41" s="20">
        <v>196</v>
      </c>
      <c r="JX41" s="20">
        <v>258</v>
      </c>
      <c r="JY41" s="20">
        <v>587</v>
      </c>
      <c r="JZ41" s="20">
        <v>557</v>
      </c>
      <c r="KA41" s="20">
        <v>261</v>
      </c>
      <c r="KB41" s="20">
        <v>131</v>
      </c>
      <c r="KC41" s="20">
        <v>112</v>
      </c>
      <c r="KD41" s="20">
        <v>15</v>
      </c>
      <c r="KE41" s="20">
        <v>38</v>
      </c>
      <c r="KF41" s="20">
        <v>47</v>
      </c>
      <c r="KG41" s="20">
        <v>24</v>
      </c>
      <c r="KH41" s="20">
        <v>25</v>
      </c>
      <c r="KI41" s="20">
        <v>42</v>
      </c>
      <c r="KJ41" s="20">
        <v>260</v>
      </c>
      <c r="KK41" s="20">
        <v>657</v>
      </c>
      <c r="KL41" s="20">
        <v>671</v>
      </c>
      <c r="KM41" s="20">
        <v>317</v>
      </c>
      <c r="KN41" s="20">
        <v>60</v>
      </c>
      <c r="KO41" s="20">
        <v>42</v>
      </c>
      <c r="KP41" s="20">
        <v>12</v>
      </c>
      <c r="KQ41" s="20">
        <v>0</v>
      </c>
      <c r="KR41" s="20">
        <v>28</v>
      </c>
      <c r="KS41" s="20">
        <v>17</v>
      </c>
      <c r="KT41" s="20">
        <v>34</v>
      </c>
      <c r="KU41" s="20">
        <f>122+53</f>
        <v>175</v>
      </c>
      <c r="KV41" s="20">
        <v>506</v>
      </c>
      <c r="KW41" s="20">
        <v>689</v>
      </c>
      <c r="KX41" s="20">
        <v>791</v>
      </c>
      <c r="KY41" s="20">
        <v>376</v>
      </c>
      <c r="KZ41" s="20">
        <v>113</v>
      </c>
      <c r="LA41" s="20">
        <v>47</v>
      </c>
      <c r="LB41" s="20">
        <v>2</v>
      </c>
      <c r="LC41" s="20">
        <v>16</v>
      </c>
      <c r="LD41" s="20">
        <v>29</v>
      </c>
      <c r="LE41" s="20">
        <v>54</v>
      </c>
      <c r="LF41" s="20">
        <v>242</v>
      </c>
      <c r="LG41" s="20">
        <v>331</v>
      </c>
      <c r="LH41" s="20">
        <v>383</v>
      </c>
      <c r="LI41" s="20">
        <v>527</v>
      </c>
      <c r="LJ41" s="20">
        <v>467</v>
      </c>
      <c r="LK41" s="20">
        <v>257</v>
      </c>
      <c r="LL41" s="20">
        <v>59</v>
      </c>
      <c r="LM41" s="20">
        <v>37</v>
      </c>
      <c r="LN41" s="20">
        <v>15</v>
      </c>
      <c r="LO41" s="20">
        <v>39</v>
      </c>
      <c r="LP41" s="20">
        <v>63</v>
      </c>
      <c r="LQ41" s="20">
        <v>134</v>
      </c>
      <c r="LR41" s="20">
        <v>113</v>
      </c>
      <c r="LS41" s="20">
        <v>125</v>
      </c>
      <c r="LT41" s="20">
        <v>287</v>
      </c>
      <c r="LU41" s="20">
        <v>483</v>
      </c>
      <c r="LV41" s="20">
        <v>496</v>
      </c>
      <c r="LW41" s="20">
        <v>297</v>
      </c>
      <c r="LX41" s="20">
        <v>302</v>
      </c>
      <c r="LY41" s="20">
        <v>246</v>
      </c>
      <c r="LZ41" s="20">
        <v>120</v>
      </c>
      <c r="MA41" s="20">
        <v>136</v>
      </c>
      <c r="MB41" s="20">
        <v>113</v>
      </c>
      <c r="MC41" s="20">
        <v>150</v>
      </c>
      <c r="MD41" s="20">
        <v>173</v>
      </c>
      <c r="ME41" s="20">
        <v>283</v>
      </c>
      <c r="MF41" s="20">
        <v>355</v>
      </c>
      <c r="MG41" s="20">
        <v>529</v>
      </c>
      <c r="MH41" s="20">
        <v>584</v>
      </c>
      <c r="MI41" s="20">
        <v>312</v>
      </c>
      <c r="MJ41" s="20">
        <v>197</v>
      </c>
      <c r="MK41" s="20">
        <v>216</v>
      </c>
      <c r="ML41" s="20">
        <v>210</v>
      </c>
      <c r="MM41" s="18"/>
    </row>
    <row r="42" spans="1:351">
      <c r="A42" s="71">
        <v>10724</v>
      </c>
      <c r="B42" s="47" t="s">
        <v>60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6"/>
      <c r="AF42" s="26"/>
      <c r="AG42" s="26"/>
      <c r="AH42" s="26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79">
        <v>326</v>
      </c>
      <c r="ED42" s="79">
        <v>164</v>
      </c>
      <c r="EE42" s="79">
        <v>0</v>
      </c>
      <c r="EF42" s="79">
        <v>0</v>
      </c>
      <c r="EG42" s="79">
        <v>126</v>
      </c>
      <c r="EH42" s="79">
        <v>226</v>
      </c>
      <c r="EI42" s="79">
        <v>339</v>
      </c>
      <c r="EJ42" s="79">
        <v>344</v>
      </c>
      <c r="EK42" s="79">
        <v>463</v>
      </c>
      <c r="EL42" s="79">
        <v>616</v>
      </c>
      <c r="EM42" s="79">
        <v>352</v>
      </c>
      <c r="EN42" s="79">
        <v>329</v>
      </c>
      <c r="EO42" s="79">
        <v>288</v>
      </c>
      <c r="EP42" s="79">
        <v>0</v>
      </c>
      <c r="EQ42" s="79">
        <v>0</v>
      </c>
      <c r="ER42" s="79">
        <v>0</v>
      </c>
      <c r="ES42" s="79">
        <v>186</v>
      </c>
      <c r="ET42" s="79">
        <v>248</v>
      </c>
      <c r="EU42" s="79">
        <v>365</v>
      </c>
      <c r="EV42" s="79">
        <v>366</v>
      </c>
      <c r="EW42" s="79">
        <v>418</v>
      </c>
      <c r="EX42" s="79">
        <v>466</v>
      </c>
      <c r="EY42" s="79">
        <v>363</v>
      </c>
      <c r="EZ42" s="79">
        <v>277</v>
      </c>
      <c r="FA42" s="79">
        <v>314</v>
      </c>
      <c r="FB42" s="79">
        <v>65</v>
      </c>
      <c r="FC42" s="79">
        <v>0</v>
      </c>
      <c r="FD42" s="79">
        <v>11</v>
      </c>
      <c r="FE42" s="79">
        <v>190</v>
      </c>
      <c r="FF42" s="79">
        <v>212</v>
      </c>
      <c r="FG42" s="20">
        <v>295</v>
      </c>
      <c r="FH42" s="20">
        <v>335</v>
      </c>
      <c r="FI42" s="20">
        <v>522</v>
      </c>
      <c r="FJ42" s="20">
        <v>533</v>
      </c>
      <c r="FK42" s="20">
        <v>285</v>
      </c>
      <c r="FL42" s="20">
        <v>240</v>
      </c>
      <c r="FM42" s="79">
        <v>141</v>
      </c>
      <c r="FN42" s="79">
        <v>117</v>
      </c>
      <c r="FO42" s="79">
        <v>21</v>
      </c>
      <c r="FP42" s="79">
        <v>77</v>
      </c>
      <c r="FQ42" s="79">
        <v>169</v>
      </c>
      <c r="FR42" s="79">
        <v>218</v>
      </c>
      <c r="FS42" s="79">
        <v>216</v>
      </c>
      <c r="FT42" s="79">
        <v>259</v>
      </c>
      <c r="FU42" s="79">
        <v>606</v>
      </c>
      <c r="FV42" s="79">
        <v>675</v>
      </c>
      <c r="FW42" s="79">
        <v>398</v>
      </c>
      <c r="FX42" s="79">
        <v>343</v>
      </c>
      <c r="FY42" s="79">
        <v>284</v>
      </c>
      <c r="FZ42" s="79">
        <v>124</v>
      </c>
      <c r="GA42" s="79">
        <v>48</v>
      </c>
      <c r="GB42" s="79">
        <v>3</v>
      </c>
      <c r="GC42" s="79">
        <v>269</v>
      </c>
      <c r="GD42" s="79">
        <v>198</v>
      </c>
      <c r="GE42" s="79">
        <v>314</v>
      </c>
      <c r="GF42" s="79">
        <v>308</v>
      </c>
      <c r="GG42" s="79">
        <v>617</v>
      </c>
      <c r="GH42" s="79">
        <v>296</v>
      </c>
      <c r="GI42" s="79">
        <v>505</v>
      </c>
      <c r="GJ42" s="79">
        <v>290</v>
      </c>
      <c r="GK42" s="79">
        <v>271</v>
      </c>
      <c r="GL42" s="79">
        <v>165</v>
      </c>
      <c r="GM42" s="79">
        <v>157</v>
      </c>
      <c r="GN42" s="79">
        <v>191</v>
      </c>
      <c r="GO42" s="79">
        <v>210</v>
      </c>
      <c r="GP42" s="79">
        <v>292</v>
      </c>
      <c r="GQ42" s="79">
        <v>274</v>
      </c>
      <c r="GR42" s="79">
        <v>379</v>
      </c>
      <c r="GS42" s="79">
        <v>388</v>
      </c>
      <c r="GT42" s="79">
        <v>428</v>
      </c>
      <c r="GU42" s="79">
        <v>262</v>
      </c>
      <c r="GV42" s="79">
        <v>277</v>
      </c>
      <c r="GW42" s="79">
        <v>198</v>
      </c>
      <c r="GX42" s="79">
        <v>132</v>
      </c>
      <c r="GY42" s="79">
        <v>0</v>
      </c>
      <c r="GZ42" s="79">
        <v>0</v>
      </c>
      <c r="HA42" s="79">
        <v>1</v>
      </c>
      <c r="HB42" s="79">
        <v>210</v>
      </c>
      <c r="HC42" s="79">
        <v>236</v>
      </c>
      <c r="HD42" s="79">
        <v>372</v>
      </c>
      <c r="HE42" s="79">
        <v>343</v>
      </c>
      <c r="HF42" s="79">
        <v>539</v>
      </c>
      <c r="HG42" s="79">
        <v>351</v>
      </c>
      <c r="HH42" s="79">
        <v>273</v>
      </c>
      <c r="HI42" s="79">
        <v>241</v>
      </c>
      <c r="HJ42" s="79">
        <v>0</v>
      </c>
      <c r="HK42" s="79">
        <v>43</v>
      </c>
      <c r="HL42" s="79">
        <v>57</v>
      </c>
      <c r="HM42" s="79">
        <v>433</v>
      </c>
      <c r="HN42" s="79">
        <v>209</v>
      </c>
      <c r="HO42" s="79">
        <v>395</v>
      </c>
      <c r="HP42" s="79">
        <v>443</v>
      </c>
      <c r="HQ42" s="79">
        <v>401</v>
      </c>
      <c r="HR42" s="79">
        <v>707</v>
      </c>
      <c r="HS42" s="79">
        <v>380</v>
      </c>
      <c r="HT42" s="79">
        <v>285</v>
      </c>
      <c r="HU42" s="79">
        <v>300</v>
      </c>
      <c r="HV42" s="79">
        <v>112</v>
      </c>
      <c r="HW42" s="79">
        <v>101</v>
      </c>
      <c r="HX42" s="79">
        <v>160</v>
      </c>
      <c r="HY42" s="79">
        <v>213</v>
      </c>
      <c r="HZ42" s="79">
        <v>173</v>
      </c>
      <c r="IA42" s="79">
        <v>416</v>
      </c>
      <c r="IB42" s="79">
        <v>498</v>
      </c>
      <c r="IC42" s="79">
        <v>573</v>
      </c>
      <c r="ID42" s="79">
        <v>546</v>
      </c>
      <c r="IE42" s="79">
        <v>393</v>
      </c>
      <c r="IF42" s="79">
        <v>200</v>
      </c>
      <c r="IG42" s="79">
        <v>436</v>
      </c>
      <c r="IH42" s="79">
        <v>109</v>
      </c>
      <c r="II42" s="79">
        <v>73</v>
      </c>
      <c r="IJ42" s="79">
        <v>153</v>
      </c>
      <c r="IK42" s="79">
        <v>196</v>
      </c>
      <c r="IL42" s="79">
        <v>336</v>
      </c>
      <c r="IM42" s="79">
        <v>562</v>
      </c>
      <c r="IN42" s="79">
        <v>706</v>
      </c>
      <c r="IO42" s="79">
        <v>756</v>
      </c>
      <c r="IP42" s="79">
        <v>793</v>
      </c>
      <c r="IQ42" s="79">
        <v>538</v>
      </c>
      <c r="IR42" s="79">
        <v>528</v>
      </c>
      <c r="IS42" s="79">
        <v>579</v>
      </c>
      <c r="IT42" s="79">
        <v>187</v>
      </c>
      <c r="IU42" s="79">
        <v>115</v>
      </c>
      <c r="IV42" s="79">
        <v>276</v>
      </c>
      <c r="IW42" s="79">
        <v>117</v>
      </c>
      <c r="IX42" s="79">
        <v>238</v>
      </c>
      <c r="IY42" s="79">
        <v>656</v>
      </c>
      <c r="IZ42" s="79">
        <v>818</v>
      </c>
      <c r="JA42" s="79">
        <v>783</v>
      </c>
      <c r="JB42" s="79">
        <v>796</v>
      </c>
      <c r="JC42" s="79">
        <v>620</v>
      </c>
      <c r="JD42" s="79">
        <v>392</v>
      </c>
      <c r="JE42" s="79">
        <v>465</v>
      </c>
      <c r="JF42" s="79">
        <v>36</v>
      </c>
      <c r="JG42" s="79">
        <v>74</v>
      </c>
      <c r="JH42" s="79">
        <v>81</v>
      </c>
      <c r="JI42" s="79">
        <v>281</v>
      </c>
      <c r="JJ42" s="79">
        <v>621</v>
      </c>
      <c r="JK42" s="79">
        <v>491</v>
      </c>
      <c r="JL42" s="79">
        <v>719</v>
      </c>
      <c r="JM42" s="79">
        <v>749</v>
      </c>
      <c r="JN42" s="79">
        <v>815</v>
      </c>
      <c r="JO42" s="79">
        <v>585</v>
      </c>
      <c r="JP42" s="79">
        <v>441</v>
      </c>
      <c r="JQ42" s="79">
        <v>537</v>
      </c>
      <c r="JR42" s="79">
        <v>177</v>
      </c>
      <c r="JS42" s="79">
        <v>68</v>
      </c>
      <c r="JT42" s="79">
        <v>216</v>
      </c>
      <c r="JU42" s="79">
        <v>275</v>
      </c>
      <c r="JV42" s="79">
        <v>440</v>
      </c>
      <c r="JW42" s="79">
        <v>625</v>
      </c>
      <c r="JX42" s="79">
        <v>785</v>
      </c>
      <c r="JY42" s="79">
        <v>796</v>
      </c>
      <c r="JZ42" s="79">
        <v>1051</v>
      </c>
      <c r="KA42" s="79">
        <v>660</v>
      </c>
      <c r="KB42" s="79">
        <v>573</v>
      </c>
      <c r="KC42" s="79">
        <v>353</v>
      </c>
      <c r="KD42" s="79">
        <v>121</v>
      </c>
      <c r="KE42" s="79">
        <v>143</v>
      </c>
      <c r="KF42" s="79">
        <v>157</v>
      </c>
      <c r="KG42" s="79">
        <v>452</v>
      </c>
      <c r="KH42" s="79">
        <v>3</v>
      </c>
      <c r="KI42" s="79">
        <v>43</v>
      </c>
      <c r="KJ42" s="79">
        <v>352</v>
      </c>
      <c r="KK42" s="79">
        <v>906</v>
      </c>
      <c r="KL42" s="79">
        <v>1308</v>
      </c>
      <c r="KM42" s="79">
        <v>553</v>
      </c>
      <c r="KN42" s="79">
        <v>322</v>
      </c>
      <c r="KO42" s="79">
        <v>23</v>
      </c>
      <c r="KP42" s="79">
        <v>3</v>
      </c>
      <c r="KQ42" s="79">
        <v>17</v>
      </c>
      <c r="KR42" s="79">
        <v>62</v>
      </c>
      <c r="KS42" s="79">
        <v>138</v>
      </c>
      <c r="KT42" s="79">
        <v>12</v>
      </c>
      <c r="KU42" s="79">
        <v>218</v>
      </c>
      <c r="KV42" s="79">
        <v>750</v>
      </c>
      <c r="KW42" s="79">
        <v>1215</v>
      </c>
      <c r="KX42" s="79">
        <v>1163</v>
      </c>
      <c r="KY42" s="79">
        <v>827</v>
      </c>
      <c r="KZ42" s="79">
        <v>734</v>
      </c>
      <c r="LA42" s="79">
        <v>414</v>
      </c>
      <c r="LB42" s="79">
        <v>18</v>
      </c>
      <c r="LC42" s="79">
        <v>44</v>
      </c>
      <c r="LD42" s="79">
        <v>555</v>
      </c>
      <c r="LE42" s="79">
        <v>383</v>
      </c>
      <c r="LF42" s="79">
        <v>553</v>
      </c>
      <c r="LG42" s="79">
        <v>614</v>
      </c>
      <c r="LH42" s="79">
        <v>1060</v>
      </c>
      <c r="LI42" s="79">
        <v>800</v>
      </c>
      <c r="LJ42" s="79">
        <v>978</v>
      </c>
      <c r="LK42" s="79">
        <v>681</v>
      </c>
      <c r="LL42" s="79">
        <v>977</v>
      </c>
      <c r="LM42" s="79">
        <v>652</v>
      </c>
      <c r="LN42" s="79">
        <v>300</v>
      </c>
      <c r="LO42" s="79">
        <v>8</v>
      </c>
      <c r="LP42" s="79">
        <v>570</v>
      </c>
      <c r="LQ42" s="79">
        <v>434</v>
      </c>
      <c r="LR42" s="79">
        <v>605</v>
      </c>
      <c r="LS42" s="79">
        <v>860</v>
      </c>
      <c r="LT42" s="79">
        <v>877</v>
      </c>
      <c r="LU42" s="79">
        <v>595</v>
      </c>
      <c r="LV42" s="79">
        <v>732</v>
      </c>
      <c r="LW42" s="79">
        <v>575</v>
      </c>
      <c r="LX42" s="79">
        <v>676</v>
      </c>
      <c r="LY42" s="79">
        <v>444</v>
      </c>
      <c r="LZ42" s="79">
        <v>112</v>
      </c>
      <c r="MA42" s="79">
        <v>0</v>
      </c>
      <c r="MB42" s="79">
        <v>685</v>
      </c>
      <c r="MC42" s="79">
        <v>412</v>
      </c>
      <c r="MD42" s="79">
        <v>411</v>
      </c>
      <c r="ME42" s="79">
        <v>399</v>
      </c>
      <c r="MF42" s="79">
        <v>472</v>
      </c>
      <c r="MG42" s="79">
        <v>755</v>
      </c>
      <c r="MH42" s="79">
        <v>791</v>
      </c>
      <c r="MI42" s="79">
        <v>633</v>
      </c>
      <c r="MJ42" s="79">
        <v>981</v>
      </c>
      <c r="MK42" s="79">
        <v>452</v>
      </c>
      <c r="ML42" s="79">
        <v>28</v>
      </c>
      <c r="MM42" s="18"/>
    </row>
    <row r="43" spans="1:351">
      <c r="AE43" s="21"/>
      <c r="AF43" s="21"/>
      <c r="AG43" s="21"/>
      <c r="AH43" s="21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HO43" s="18"/>
      <c r="IG43" s="18"/>
      <c r="JP43" s="18"/>
      <c r="KA43" s="18"/>
      <c r="KC43" s="18"/>
      <c r="KJ43" s="18"/>
      <c r="KM43" s="18"/>
      <c r="KO43" s="18"/>
      <c r="KQ43" s="18"/>
      <c r="KR43" s="18"/>
      <c r="KV43" s="18"/>
      <c r="KW43" s="18"/>
      <c r="KY43" s="18"/>
      <c r="LC43" s="18"/>
      <c r="MM43" s="18"/>
    </row>
    <row r="44" spans="1:351">
      <c r="AT44"/>
      <c r="BG44"/>
      <c r="BH44"/>
      <c r="BI44"/>
      <c r="BJ44"/>
      <c r="BL44"/>
      <c r="BM44"/>
      <c r="LS44"/>
      <c r="LT44"/>
      <c r="LU44"/>
      <c r="LV44"/>
      <c r="ME44"/>
      <c r="MF44"/>
      <c r="MG44"/>
      <c r="MH44"/>
    </row>
    <row r="45" spans="1:351">
      <c r="AT45"/>
      <c r="BG45"/>
      <c r="BH45"/>
      <c r="BI45"/>
      <c r="BJ45"/>
      <c r="BL45"/>
      <c r="BM45"/>
      <c r="LS45"/>
      <c r="LT45"/>
      <c r="LU45"/>
      <c r="LV45"/>
      <c r="ME45"/>
      <c r="MF45"/>
      <c r="MG45"/>
      <c r="MH45"/>
    </row>
    <row r="46" spans="1:351">
      <c r="AT46"/>
      <c r="BG46"/>
      <c r="BH46"/>
      <c r="BI46"/>
      <c r="BJ46"/>
      <c r="BL46"/>
      <c r="BM46"/>
      <c r="LS46"/>
      <c r="LT46"/>
      <c r="LU46"/>
      <c r="LV46"/>
      <c r="ME46"/>
      <c r="MF46"/>
      <c r="MG46"/>
      <c r="MH46"/>
    </row>
    <row r="47" spans="1:351">
      <c r="AT47"/>
      <c r="BG47"/>
      <c r="BH47"/>
      <c r="BI47"/>
      <c r="BJ47"/>
      <c r="BL47"/>
      <c r="BM47"/>
      <c r="LS47"/>
      <c r="LT47"/>
      <c r="LU47"/>
      <c r="LV47"/>
      <c r="ME47"/>
      <c r="MF47"/>
      <c r="MG47"/>
      <c r="MH47"/>
    </row>
    <row r="48" spans="1:351">
      <c r="AT48"/>
      <c r="BG48"/>
      <c r="BH48"/>
      <c r="BI48"/>
      <c r="BJ48"/>
      <c r="BL48"/>
      <c r="BM48"/>
      <c r="LS48"/>
      <c r="LT48"/>
      <c r="LU48"/>
      <c r="LV48"/>
      <c r="ME48"/>
      <c r="MF48"/>
      <c r="MG48"/>
      <c r="MH48"/>
    </row>
    <row r="49" spans="46:346">
      <c r="AT49"/>
      <c r="BG49"/>
      <c r="BH49"/>
      <c r="BI49"/>
      <c r="BJ49"/>
      <c r="BL49"/>
      <c r="BM49"/>
      <c r="LS49"/>
      <c r="LT49"/>
      <c r="LU49"/>
      <c r="LV49"/>
      <c r="ME49"/>
      <c r="MF49"/>
      <c r="MG49"/>
      <c r="MH49"/>
    </row>
    <row r="50" spans="46:346">
      <c r="AT50"/>
      <c r="BG50"/>
      <c r="BH50"/>
      <c r="BI50"/>
      <c r="BJ50"/>
      <c r="BL50"/>
      <c r="BM50"/>
      <c r="LS50"/>
      <c r="LT50"/>
      <c r="LU50"/>
      <c r="LV50"/>
      <c r="ME50"/>
      <c r="MF50"/>
      <c r="MG50"/>
      <c r="MH50"/>
    </row>
    <row r="51" spans="46:346">
      <c r="AT51"/>
      <c r="BG51"/>
      <c r="BH51"/>
      <c r="BI51"/>
      <c r="BJ51"/>
      <c r="BL51"/>
      <c r="BM51"/>
      <c r="LS51"/>
      <c r="LT51"/>
      <c r="LU51"/>
      <c r="LV51"/>
      <c r="ME51"/>
      <c r="MF51"/>
      <c r="MG51"/>
      <c r="MH51"/>
    </row>
    <row r="52" spans="46:346">
      <c r="AT52"/>
      <c r="BG52"/>
      <c r="BH52"/>
      <c r="BI52"/>
      <c r="BJ52"/>
      <c r="BL52"/>
      <c r="BM52"/>
      <c r="LS52"/>
      <c r="LT52"/>
      <c r="LU52"/>
      <c r="LV52"/>
      <c r="ME52"/>
      <c r="MF52"/>
      <c r="MG52"/>
      <c r="MH52"/>
    </row>
    <row r="53" spans="46:346">
      <c r="AT53"/>
      <c r="BG53"/>
      <c r="BH53"/>
      <c r="BI53"/>
      <c r="BJ53"/>
      <c r="BL53"/>
      <c r="BM53"/>
      <c r="LS53"/>
      <c r="LT53"/>
      <c r="LU53"/>
      <c r="LV53"/>
      <c r="ME53"/>
      <c r="MF53"/>
      <c r="MG53"/>
      <c r="MH53"/>
    </row>
    <row r="54" spans="46:346">
      <c r="AT54"/>
      <c r="BG54"/>
      <c r="BH54"/>
      <c r="BI54"/>
      <c r="BJ54"/>
      <c r="BL54"/>
      <c r="BM54"/>
      <c r="LS54"/>
      <c r="LT54"/>
      <c r="LU54"/>
      <c r="LV54"/>
      <c r="ME54"/>
      <c r="MF54"/>
      <c r="MG54"/>
      <c r="MH54"/>
    </row>
    <row r="55" spans="46:346">
      <c r="AT55"/>
      <c r="BG55"/>
      <c r="BH55"/>
      <c r="BI55"/>
      <c r="BJ55"/>
      <c r="BL55"/>
      <c r="BM55"/>
      <c r="LS55"/>
      <c r="LT55"/>
      <c r="LU55"/>
      <c r="LV55"/>
      <c r="ME55"/>
      <c r="MF55"/>
      <c r="MG55"/>
      <c r="MH55"/>
    </row>
    <row r="56" spans="46:346">
      <c r="AT56"/>
      <c r="BG56"/>
      <c r="BH56"/>
      <c r="BI56"/>
      <c r="BJ56"/>
      <c r="BL56"/>
      <c r="BM56"/>
      <c r="LS56"/>
      <c r="LT56"/>
      <c r="LU56"/>
      <c r="LV56"/>
      <c r="ME56"/>
      <c r="MF56"/>
      <c r="MG56"/>
      <c r="MH56"/>
    </row>
    <row r="57" spans="46:346">
      <c r="AT57"/>
      <c r="BG57"/>
      <c r="BH57"/>
      <c r="BI57"/>
      <c r="BJ57"/>
      <c r="BL57"/>
      <c r="BM57"/>
      <c r="LS57"/>
      <c r="LT57"/>
      <c r="LU57"/>
      <c r="LV57"/>
      <c r="ME57"/>
      <c r="MF57"/>
      <c r="MG57"/>
      <c r="MH57"/>
    </row>
    <row r="58" spans="46:346">
      <c r="AT58"/>
      <c r="BG58"/>
      <c r="BH58"/>
      <c r="BI58"/>
      <c r="BJ58"/>
      <c r="BL58"/>
      <c r="BM58"/>
      <c r="LS58"/>
      <c r="LT58"/>
      <c r="LU58"/>
      <c r="LV58"/>
      <c r="ME58"/>
      <c r="MF58"/>
      <c r="MG58"/>
      <c r="MH58"/>
    </row>
    <row r="59" spans="46:346">
      <c r="AT59"/>
      <c r="BG59"/>
      <c r="BH59"/>
      <c r="BI59"/>
      <c r="BJ59"/>
      <c r="BL59"/>
      <c r="BM59"/>
      <c r="LS59"/>
      <c r="LT59"/>
      <c r="LU59"/>
      <c r="LV59"/>
      <c r="ME59"/>
      <c r="MF59"/>
      <c r="MG59"/>
      <c r="MH59"/>
    </row>
    <row r="60" spans="46:346">
      <c r="AT60"/>
      <c r="BG60"/>
      <c r="BH60"/>
      <c r="BI60"/>
      <c r="BJ60"/>
      <c r="BL60"/>
      <c r="BM60"/>
      <c r="LS60"/>
      <c r="LT60"/>
      <c r="LU60"/>
      <c r="LV60"/>
      <c r="ME60"/>
      <c r="MF60"/>
      <c r="MG60"/>
      <c r="MH60"/>
    </row>
    <row r="61" spans="46:346">
      <c r="AT61"/>
      <c r="BG61"/>
      <c r="BH61"/>
      <c r="BI61"/>
      <c r="BJ61"/>
      <c r="BL61"/>
      <c r="BM61"/>
      <c r="LS61"/>
      <c r="LT61"/>
      <c r="LU61"/>
      <c r="LV61"/>
      <c r="ME61"/>
      <c r="MF61"/>
      <c r="MG61"/>
      <c r="MH61"/>
    </row>
    <row r="62" spans="46:346">
      <c r="AT62"/>
      <c r="BL62"/>
      <c r="BM62"/>
      <c r="LS62"/>
      <c r="LT62"/>
      <c r="LU62"/>
      <c r="LV62"/>
      <c r="ME62"/>
      <c r="MF62"/>
      <c r="MG62"/>
      <c r="MH62"/>
    </row>
    <row r="63" spans="46:346">
      <c r="AT63"/>
      <c r="BL63"/>
      <c r="BM63"/>
      <c r="LS63"/>
      <c r="LT63"/>
      <c r="LU63"/>
      <c r="LV63"/>
      <c r="ME63"/>
      <c r="MF63"/>
      <c r="MG63"/>
      <c r="MH63"/>
    </row>
    <row r="64" spans="46:346">
      <c r="AT64"/>
      <c r="BL64"/>
      <c r="BM64"/>
      <c r="LS64"/>
      <c r="LT64"/>
      <c r="LU64"/>
      <c r="LV64"/>
      <c r="ME64"/>
      <c r="MF64"/>
      <c r="MG64"/>
      <c r="MH64"/>
    </row>
    <row r="65" spans="46:346">
      <c r="AT65"/>
      <c r="BL65"/>
      <c r="BM65"/>
      <c r="LS65"/>
      <c r="LT65"/>
      <c r="LU65"/>
      <c r="LV65"/>
      <c r="ME65"/>
      <c r="MF65"/>
      <c r="MG65"/>
      <c r="MH65"/>
    </row>
    <row r="66" spans="46:346">
      <c r="AT66"/>
      <c r="BL66"/>
      <c r="BM66"/>
      <c r="LS66"/>
      <c r="LT66"/>
      <c r="LU66"/>
      <c r="LV66"/>
      <c r="ME66"/>
      <c r="MF66"/>
      <c r="MG66"/>
      <c r="MH66"/>
    </row>
    <row r="67" spans="46:346">
      <c r="AT67"/>
      <c r="BL67"/>
      <c r="BM67"/>
      <c r="LS67"/>
      <c r="LT67"/>
      <c r="LU67"/>
      <c r="LV67"/>
      <c r="ME67"/>
      <c r="MF67"/>
      <c r="MG67"/>
      <c r="MH67"/>
    </row>
    <row r="68" spans="46:346">
      <c r="AT68"/>
      <c r="BL68"/>
      <c r="BM68"/>
      <c r="LS68"/>
      <c r="LT68"/>
      <c r="LU68"/>
      <c r="LV68"/>
      <c r="ME68"/>
      <c r="MF68"/>
      <c r="MG68"/>
      <c r="MH68"/>
    </row>
    <row r="69" spans="46:346">
      <c r="AT69"/>
      <c r="BL69"/>
      <c r="BM69"/>
      <c r="LS69"/>
      <c r="LT69"/>
      <c r="LU69"/>
      <c r="LV69"/>
      <c r="ME69"/>
      <c r="MF69"/>
      <c r="MG69"/>
      <c r="MH69"/>
    </row>
    <row r="70" spans="46:346">
      <c r="AT70"/>
      <c r="BL70"/>
      <c r="BM70"/>
      <c r="LS70"/>
      <c r="LT70"/>
      <c r="LU70"/>
      <c r="LV70"/>
      <c r="ME70"/>
      <c r="MF70"/>
      <c r="MG70"/>
      <c r="MH70"/>
    </row>
    <row r="71" spans="46:346">
      <c r="AT71"/>
      <c r="BL71"/>
      <c r="BM71"/>
      <c r="LS71"/>
      <c r="LT71"/>
      <c r="LU71"/>
      <c r="LV71"/>
      <c r="ME71"/>
      <c r="MF71"/>
      <c r="MG71"/>
      <c r="MH71"/>
    </row>
    <row r="72" spans="46:346">
      <c r="AT72"/>
      <c r="BL72"/>
      <c r="BM72"/>
      <c r="LS72"/>
      <c r="LT72"/>
      <c r="LU72"/>
      <c r="LV72"/>
      <c r="ME72"/>
      <c r="MF72"/>
      <c r="MG72"/>
      <c r="MH72"/>
    </row>
    <row r="73" spans="46:346">
      <c r="AT73"/>
      <c r="BL73"/>
      <c r="BM73"/>
      <c r="LS73"/>
      <c r="LT73"/>
      <c r="LU73"/>
      <c r="LV73"/>
      <c r="ME73"/>
      <c r="MF73"/>
      <c r="MG73"/>
      <c r="MH73"/>
    </row>
    <row r="74" spans="46:346">
      <c r="AT74"/>
      <c r="BL74"/>
      <c r="BM74"/>
      <c r="LS74"/>
      <c r="LT74"/>
      <c r="LU74"/>
      <c r="LV74"/>
      <c r="ME74"/>
      <c r="MF74"/>
      <c r="MG74"/>
      <c r="MH74"/>
    </row>
    <row r="75" spans="46:346">
      <c r="AT75"/>
      <c r="BL75"/>
      <c r="BM75"/>
      <c r="LS75"/>
      <c r="LT75"/>
      <c r="LU75"/>
      <c r="LV75"/>
      <c r="ME75"/>
      <c r="MF75"/>
      <c r="MG75"/>
      <c r="MH75"/>
    </row>
    <row r="76" spans="46:346">
      <c r="AT76"/>
      <c r="BL76"/>
      <c r="BM76"/>
      <c r="LS76"/>
      <c r="LT76"/>
      <c r="LU76"/>
      <c r="LV76"/>
      <c r="ME76"/>
      <c r="MF76"/>
      <c r="MG76"/>
      <c r="MH76"/>
    </row>
    <row r="77" spans="46:346">
      <c r="AT77"/>
      <c r="BL77"/>
      <c r="BM77"/>
      <c r="LS77"/>
      <c r="LT77"/>
      <c r="LU77"/>
      <c r="LV77"/>
      <c r="ME77"/>
      <c r="MF77"/>
      <c r="MG77"/>
      <c r="MH77"/>
    </row>
    <row r="78" spans="46:346">
      <c r="AT78"/>
      <c r="BL78"/>
      <c r="BM78"/>
      <c r="LS78"/>
      <c r="LT78"/>
      <c r="LU78"/>
      <c r="LV78"/>
      <c r="ME78"/>
      <c r="MF78"/>
      <c r="MG78"/>
      <c r="MH78"/>
    </row>
    <row r="79" spans="46:346">
      <c r="AT79"/>
      <c r="BL79"/>
      <c r="BM79"/>
      <c r="LS79"/>
      <c r="LT79"/>
      <c r="LU79"/>
      <c r="LV79"/>
      <c r="ME79"/>
      <c r="MF79"/>
      <c r="MG79"/>
      <c r="MH79"/>
    </row>
    <row r="80" spans="46:346">
      <c r="AT80"/>
      <c r="BL80"/>
      <c r="BM80"/>
      <c r="LS80"/>
      <c r="LT80"/>
      <c r="LU80"/>
      <c r="LV80"/>
      <c r="ME80"/>
      <c r="MF80"/>
      <c r="MG80"/>
      <c r="MH80"/>
    </row>
    <row r="81" spans="46:346">
      <c r="AT81"/>
      <c r="BL81"/>
      <c r="BM81"/>
      <c r="LS81"/>
      <c r="LT81"/>
      <c r="LU81"/>
      <c r="LV81"/>
      <c r="ME81"/>
      <c r="MF81"/>
      <c r="MG81"/>
      <c r="MH81"/>
    </row>
    <row r="82" spans="46:346">
      <c r="AT82"/>
      <c r="BL82"/>
      <c r="BM82"/>
      <c r="LS82"/>
      <c r="LT82"/>
      <c r="LU82"/>
      <c r="LV82"/>
      <c r="ME82"/>
      <c r="MF82"/>
      <c r="MG82"/>
      <c r="MH82"/>
    </row>
    <row r="83" spans="46:346">
      <c r="AT83"/>
      <c r="BL83"/>
      <c r="BM83"/>
      <c r="LS83"/>
      <c r="LT83"/>
      <c r="LU83"/>
      <c r="LV83"/>
      <c r="ME83"/>
      <c r="MF83"/>
      <c r="MG83"/>
      <c r="MH83"/>
    </row>
    <row r="84" spans="46:346">
      <c r="AT84"/>
      <c r="BL84"/>
      <c r="BM84"/>
      <c r="LS84"/>
      <c r="LT84"/>
      <c r="LU84"/>
      <c r="LV84"/>
      <c r="ME84"/>
      <c r="MF84"/>
      <c r="MG84"/>
      <c r="MH84"/>
    </row>
    <row r="85" spans="46:346">
      <c r="AT85"/>
      <c r="BL85"/>
      <c r="BM85"/>
      <c r="LS85"/>
      <c r="LT85"/>
      <c r="LU85"/>
      <c r="LV85"/>
      <c r="ME85"/>
      <c r="MF85"/>
      <c r="MG85"/>
      <c r="MH85"/>
    </row>
    <row r="86" spans="46:346">
      <c r="AT86"/>
      <c r="BL86"/>
      <c r="BM86"/>
      <c r="LS86"/>
      <c r="LT86"/>
      <c r="LU86"/>
      <c r="LV86"/>
      <c r="ME86"/>
      <c r="MF86"/>
      <c r="MG86"/>
      <c r="MH86"/>
    </row>
    <row r="87" spans="46:346">
      <c r="AT87"/>
      <c r="BL87"/>
      <c r="BM87"/>
      <c r="LS87"/>
      <c r="LT87"/>
      <c r="LU87"/>
      <c r="LV87"/>
      <c r="ME87"/>
      <c r="MF87"/>
      <c r="MG87"/>
      <c r="MH87"/>
    </row>
    <row r="88" spans="46:346">
      <c r="AT88"/>
      <c r="BL88"/>
      <c r="BM88"/>
      <c r="LS88"/>
      <c r="LT88"/>
      <c r="LU88"/>
      <c r="LV88"/>
      <c r="ME88"/>
      <c r="MF88"/>
      <c r="MG88"/>
      <c r="MH88"/>
    </row>
    <row r="89" spans="46:346">
      <c r="AT89"/>
      <c r="BL89"/>
      <c r="BM89"/>
      <c r="LS89"/>
      <c r="LT89"/>
      <c r="LU89"/>
      <c r="LV89"/>
      <c r="ME89"/>
      <c r="MF89"/>
      <c r="MG89"/>
      <c r="MH89"/>
    </row>
    <row r="90" spans="46:346">
      <c r="AT90"/>
      <c r="BL90"/>
      <c r="BM90"/>
      <c r="LS90"/>
      <c r="LT90"/>
      <c r="LU90"/>
      <c r="LV90"/>
      <c r="ME90"/>
      <c r="MF90"/>
      <c r="MG90"/>
      <c r="MH90"/>
    </row>
    <row r="91" spans="46:346">
      <c r="AT91"/>
      <c r="BL91"/>
      <c r="BM91"/>
      <c r="LS91"/>
      <c r="LT91"/>
      <c r="LU91"/>
      <c r="LV91"/>
      <c r="ME91"/>
      <c r="MF91"/>
      <c r="MG91"/>
      <c r="MH91"/>
    </row>
    <row r="92" spans="46:346">
      <c r="AT92"/>
      <c r="BL92"/>
      <c r="BM92"/>
      <c r="LS92"/>
      <c r="LT92"/>
      <c r="LU92"/>
      <c r="LV92"/>
      <c r="ME92"/>
      <c r="MF92"/>
      <c r="MG92"/>
      <c r="MH92"/>
    </row>
    <row r="93" spans="46:346">
      <c r="AT93"/>
      <c r="BL93"/>
      <c r="BM93"/>
      <c r="LS93"/>
      <c r="LT93"/>
      <c r="LU93"/>
      <c r="LV93"/>
      <c r="ME93"/>
      <c r="MF93"/>
      <c r="MG93"/>
      <c r="MH93"/>
    </row>
    <row r="94" spans="46:346">
      <c r="AT94"/>
      <c r="BL94"/>
      <c r="BM94"/>
      <c r="LS94"/>
      <c r="LT94"/>
      <c r="LU94"/>
      <c r="LV94"/>
      <c r="ME94"/>
      <c r="MF94"/>
      <c r="MG94"/>
      <c r="MH94"/>
    </row>
    <row r="95" spans="46:346">
      <c r="AT95"/>
      <c r="BL95"/>
      <c r="BM95"/>
      <c r="LS95"/>
      <c r="LT95"/>
      <c r="LU95"/>
      <c r="LV95"/>
      <c r="ME95"/>
      <c r="MF95"/>
      <c r="MG95"/>
      <c r="MH95"/>
    </row>
    <row r="96" spans="46:346">
      <c r="AT96"/>
      <c r="BL96"/>
      <c r="BM96"/>
      <c r="LS96"/>
      <c r="LT96"/>
      <c r="LU96"/>
      <c r="LV96"/>
      <c r="ME96"/>
      <c r="MF96"/>
      <c r="MG96"/>
      <c r="MH96"/>
    </row>
    <row r="97" spans="46:346">
      <c r="AT97"/>
      <c r="BL97"/>
      <c r="BM97"/>
      <c r="LS97"/>
      <c r="LT97"/>
      <c r="LU97"/>
      <c r="LV97"/>
      <c r="ME97"/>
      <c r="MF97"/>
      <c r="MG97"/>
      <c r="MH97"/>
    </row>
    <row r="98" spans="46:346">
      <c r="AT98"/>
      <c r="BL98"/>
      <c r="BM98"/>
      <c r="LS98"/>
      <c r="LT98"/>
      <c r="LU98"/>
      <c r="LV98"/>
      <c r="ME98"/>
      <c r="MF98"/>
      <c r="MG98"/>
      <c r="MH98"/>
    </row>
    <row r="99" spans="46:346">
      <c r="AT99"/>
      <c r="BL99"/>
      <c r="BM99"/>
      <c r="LS99"/>
      <c r="LT99"/>
      <c r="LU99"/>
      <c r="LV99"/>
      <c r="ME99"/>
      <c r="MF99"/>
      <c r="MG99"/>
      <c r="MH99"/>
    </row>
    <row r="100" spans="46:346">
      <c r="AT100"/>
      <c r="BL100"/>
      <c r="BM100"/>
      <c r="LS100"/>
      <c r="LT100"/>
      <c r="LU100"/>
      <c r="LV100"/>
      <c r="ME100"/>
      <c r="MF100"/>
      <c r="MG100"/>
      <c r="MH100"/>
    </row>
    <row r="101" spans="46:346">
      <c r="AT101"/>
      <c r="BL101"/>
      <c r="BM101"/>
      <c r="LS101"/>
      <c r="LT101"/>
      <c r="LU101"/>
      <c r="LV101"/>
      <c r="ME101"/>
      <c r="MF101"/>
      <c r="MG101"/>
      <c r="MH101"/>
    </row>
    <row r="102" spans="46:346">
      <c r="AT102"/>
      <c r="BL102"/>
      <c r="BM102"/>
      <c r="LS102"/>
      <c r="LT102"/>
      <c r="LU102"/>
      <c r="LV102"/>
      <c r="ME102"/>
      <c r="MF102"/>
      <c r="MG102"/>
      <c r="MH102"/>
    </row>
    <row r="103" spans="46:346">
      <c r="AT103"/>
      <c r="BL103"/>
      <c r="BM103"/>
      <c r="LS103"/>
      <c r="LT103"/>
      <c r="LU103"/>
      <c r="LV103"/>
      <c r="ME103"/>
      <c r="MF103"/>
      <c r="MG103"/>
      <c r="MH103"/>
    </row>
    <row r="104" spans="46:346">
      <c r="AT104"/>
      <c r="BL104"/>
      <c r="BM104"/>
      <c r="LS104"/>
      <c r="LT104"/>
      <c r="LU104"/>
      <c r="LV104"/>
      <c r="ME104"/>
      <c r="MF104"/>
      <c r="MG104"/>
      <c r="MH104"/>
    </row>
    <row r="105" spans="46:346">
      <c r="AT105"/>
      <c r="BL105"/>
      <c r="BM105"/>
      <c r="LS105"/>
      <c r="LT105"/>
      <c r="LU105"/>
      <c r="LV105"/>
      <c r="ME105"/>
      <c r="MF105"/>
      <c r="MG105"/>
      <c r="MH105"/>
    </row>
    <row r="106" spans="46:346">
      <c r="AT106"/>
      <c r="BL106"/>
      <c r="BM106"/>
      <c r="LS106"/>
      <c r="LT106"/>
      <c r="LU106"/>
      <c r="LV106"/>
      <c r="ME106"/>
      <c r="MF106"/>
      <c r="MG106"/>
      <c r="MH106"/>
    </row>
    <row r="107" spans="46:346">
      <c r="AT107"/>
      <c r="BL107"/>
      <c r="BM107"/>
      <c r="LS107"/>
      <c r="LT107"/>
      <c r="LU107"/>
      <c r="LV107"/>
      <c r="ME107"/>
      <c r="MF107"/>
      <c r="MG107"/>
      <c r="MH107"/>
    </row>
    <row r="108" spans="46:346">
      <c r="AT108"/>
      <c r="BL108"/>
      <c r="BM108"/>
      <c r="LS108"/>
      <c r="LT108"/>
      <c r="LU108"/>
      <c r="LV108"/>
      <c r="ME108"/>
      <c r="MF108"/>
      <c r="MG108"/>
      <c r="MH108"/>
    </row>
    <row r="109" spans="46:346">
      <c r="AT109"/>
      <c r="BL109"/>
      <c r="BM109"/>
      <c r="LS109"/>
      <c r="LT109"/>
      <c r="LU109"/>
      <c r="LV109"/>
      <c r="ME109"/>
      <c r="MF109"/>
      <c r="MG109"/>
      <c r="MH109"/>
    </row>
    <row r="110" spans="46:346">
      <c r="AT110"/>
      <c r="BL110"/>
      <c r="BM110"/>
      <c r="LS110"/>
      <c r="LT110"/>
      <c r="LU110"/>
      <c r="LV110"/>
      <c r="ME110"/>
      <c r="MF110"/>
      <c r="MG110"/>
      <c r="MH110"/>
    </row>
    <row r="111" spans="46:346">
      <c r="AT111"/>
      <c r="BL111"/>
      <c r="BM111"/>
      <c r="LS111"/>
      <c r="LT111"/>
      <c r="LU111"/>
      <c r="LV111"/>
      <c r="ME111"/>
      <c r="MF111"/>
      <c r="MG111"/>
      <c r="MH111"/>
    </row>
    <row r="112" spans="46:346">
      <c r="AT112"/>
      <c r="BL112"/>
      <c r="BM112"/>
      <c r="LS112"/>
      <c r="LT112"/>
      <c r="LU112"/>
      <c r="LV112"/>
      <c r="ME112"/>
      <c r="MF112"/>
      <c r="MG112"/>
      <c r="MH112"/>
    </row>
    <row r="113" spans="46:346">
      <c r="AT113"/>
      <c r="BL113"/>
      <c r="BM113"/>
      <c r="LS113"/>
      <c r="LT113"/>
      <c r="LU113"/>
      <c r="LV113"/>
      <c r="ME113"/>
      <c r="MF113"/>
      <c r="MG113"/>
      <c r="MH113"/>
    </row>
    <row r="114" spans="46:346">
      <c r="AT114"/>
      <c r="BL114"/>
      <c r="BM114"/>
      <c r="LS114"/>
      <c r="LT114"/>
      <c r="LU114"/>
      <c r="LV114"/>
      <c r="ME114"/>
      <c r="MF114"/>
      <c r="MG114"/>
      <c r="MH114"/>
    </row>
    <row r="115" spans="46:346">
      <c r="AT115"/>
      <c r="BL115"/>
      <c r="BM115"/>
      <c r="LS115"/>
      <c r="LT115"/>
      <c r="LU115"/>
      <c r="LV115"/>
      <c r="ME115"/>
      <c r="MF115"/>
      <c r="MG115"/>
      <c r="MH115"/>
    </row>
    <row r="116" spans="46:346">
      <c r="AT116"/>
      <c r="BL116"/>
      <c r="BM116"/>
      <c r="LS116"/>
      <c r="LT116"/>
      <c r="LU116"/>
      <c r="LV116"/>
      <c r="ME116"/>
      <c r="MF116"/>
      <c r="MG116"/>
      <c r="MH116"/>
    </row>
    <row r="117" spans="46:346">
      <c r="AT117"/>
      <c r="BL117"/>
      <c r="BM117"/>
      <c r="LS117"/>
      <c r="LT117"/>
      <c r="LU117"/>
      <c r="LV117"/>
      <c r="ME117"/>
      <c r="MF117"/>
      <c r="MG117"/>
      <c r="MH117"/>
    </row>
    <row r="118" spans="46:346">
      <c r="AT118"/>
      <c r="BL118"/>
      <c r="BM118"/>
      <c r="LS118"/>
      <c r="LT118"/>
      <c r="LU118"/>
      <c r="LV118"/>
      <c r="ME118"/>
      <c r="MF118"/>
      <c r="MG118"/>
      <c r="MH118"/>
    </row>
    <row r="119" spans="46:346">
      <c r="AT119"/>
      <c r="BL119"/>
      <c r="BM119"/>
      <c r="LS119"/>
      <c r="LT119"/>
      <c r="LU119"/>
      <c r="LV119"/>
      <c r="ME119"/>
      <c r="MF119"/>
      <c r="MG119"/>
      <c r="MH119"/>
    </row>
    <row r="120" spans="46:346">
      <c r="AT120"/>
      <c r="BL120"/>
      <c r="BM120"/>
      <c r="LS120"/>
      <c r="LT120"/>
      <c r="LU120"/>
      <c r="LV120"/>
      <c r="ME120"/>
      <c r="MF120"/>
      <c r="MG120"/>
      <c r="MH120"/>
    </row>
    <row r="121" spans="46:346">
      <c r="AT121"/>
      <c r="BL121"/>
      <c r="BM121"/>
      <c r="LS121"/>
      <c r="LT121"/>
      <c r="LU121"/>
      <c r="LV121"/>
      <c r="ME121"/>
      <c r="MF121"/>
      <c r="MG121"/>
      <c r="MH121"/>
    </row>
    <row r="122" spans="46:346">
      <c r="AT122"/>
      <c r="BL122"/>
      <c r="BM122"/>
      <c r="LS122"/>
      <c r="LT122"/>
      <c r="LU122"/>
      <c r="LV122"/>
      <c r="ME122"/>
      <c r="MF122"/>
      <c r="MG122"/>
      <c r="MH122"/>
    </row>
    <row r="123" spans="46:346">
      <c r="AT123"/>
      <c r="BL123"/>
      <c r="BM123"/>
      <c r="LS123"/>
      <c r="LT123"/>
      <c r="LU123"/>
      <c r="LV123"/>
      <c r="ME123"/>
      <c r="MF123"/>
      <c r="MG123"/>
      <c r="MH123"/>
    </row>
    <row r="124" spans="46:346">
      <c r="AT124"/>
      <c r="BL124"/>
      <c r="BM124"/>
      <c r="LS124"/>
      <c r="LT124"/>
      <c r="LU124"/>
      <c r="LV124"/>
      <c r="ME124"/>
      <c r="MF124"/>
      <c r="MG124"/>
      <c r="MH124"/>
    </row>
    <row r="125" spans="46:346">
      <c r="AT125"/>
      <c r="BL125"/>
      <c r="BM125"/>
      <c r="LS125"/>
      <c r="LT125"/>
      <c r="LU125"/>
      <c r="LV125"/>
      <c r="ME125"/>
      <c r="MF125"/>
      <c r="MG125"/>
      <c r="MH125"/>
    </row>
    <row r="126" spans="46:346">
      <c r="AT126"/>
      <c r="BL126"/>
      <c r="BM126"/>
      <c r="LS126"/>
      <c r="LT126"/>
      <c r="LU126"/>
      <c r="LV126"/>
      <c r="ME126"/>
      <c r="MF126"/>
      <c r="MG126"/>
      <c r="MH126"/>
    </row>
    <row r="127" spans="46:346">
      <c r="AT127"/>
      <c r="BL127"/>
      <c r="BM127"/>
      <c r="LS127"/>
      <c r="LT127"/>
      <c r="LU127"/>
      <c r="LV127"/>
      <c r="ME127"/>
      <c r="MF127"/>
      <c r="MG127"/>
      <c r="MH127"/>
    </row>
    <row r="128" spans="46:346">
      <c r="AT128"/>
      <c r="BL128"/>
      <c r="BM128"/>
      <c r="LS128"/>
      <c r="LT128"/>
      <c r="LU128"/>
      <c r="LV128"/>
      <c r="ME128"/>
      <c r="MF128"/>
      <c r="MG128"/>
      <c r="MH128"/>
    </row>
    <row r="129" spans="46:346">
      <c r="AT129"/>
      <c r="BL129"/>
      <c r="BM129"/>
      <c r="LS129"/>
      <c r="LT129"/>
      <c r="LU129"/>
      <c r="LV129"/>
      <c r="ME129"/>
      <c r="MF129"/>
      <c r="MG129"/>
      <c r="MH129"/>
    </row>
    <row r="130" spans="46:346">
      <c r="AT130"/>
      <c r="BL130"/>
      <c r="BM130"/>
      <c r="LS130"/>
      <c r="LT130"/>
      <c r="LU130"/>
      <c r="LV130"/>
      <c r="ME130"/>
      <c r="MF130"/>
      <c r="MG130"/>
      <c r="MH130"/>
    </row>
    <row r="131" spans="46:346">
      <c r="AT131"/>
      <c r="BL131"/>
      <c r="BM131"/>
      <c r="LS131"/>
      <c r="LT131"/>
      <c r="LU131"/>
      <c r="LV131"/>
      <c r="ME131"/>
      <c r="MF131"/>
      <c r="MG131"/>
      <c r="MH131"/>
    </row>
    <row r="132" spans="46:346">
      <c r="AT132"/>
      <c r="BL132"/>
      <c r="BM132"/>
      <c r="LS132"/>
      <c r="LT132"/>
      <c r="LU132"/>
      <c r="LV132"/>
      <c r="ME132"/>
      <c r="MF132"/>
      <c r="MG132"/>
      <c r="MH132"/>
    </row>
    <row r="133" spans="46:346">
      <c r="AT133"/>
      <c r="BL133"/>
      <c r="BM133"/>
      <c r="LS133"/>
      <c r="LT133"/>
      <c r="LU133"/>
      <c r="LV133"/>
      <c r="ME133"/>
      <c r="MF133"/>
      <c r="MG133"/>
      <c r="MH133"/>
    </row>
    <row r="134" spans="46:346">
      <c r="AT134"/>
      <c r="BL134"/>
      <c r="BM134"/>
      <c r="LS134"/>
      <c r="LT134"/>
      <c r="LU134"/>
      <c r="LV134"/>
      <c r="ME134"/>
      <c r="MF134"/>
      <c r="MG134"/>
      <c r="MH134"/>
    </row>
    <row r="135" spans="46:346">
      <c r="AT135"/>
      <c r="BL135"/>
      <c r="BM135"/>
      <c r="LS135"/>
      <c r="LT135"/>
      <c r="LU135"/>
      <c r="LV135"/>
      <c r="ME135"/>
      <c r="MF135"/>
      <c r="MG135"/>
      <c r="MH135"/>
    </row>
    <row r="136" spans="46:346">
      <c r="AT136"/>
      <c r="BL136"/>
      <c r="BM136"/>
      <c r="LS136"/>
      <c r="LT136"/>
      <c r="LU136"/>
      <c r="LV136"/>
      <c r="ME136"/>
      <c r="MF136"/>
      <c r="MG136"/>
      <c r="MH136"/>
    </row>
    <row r="137" spans="46:346">
      <c r="AT137"/>
      <c r="BL137"/>
      <c r="BM137"/>
      <c r="LS137"/>
      <c r="LT137"/>
      <c r="LU137"/>
      <c r="LV137"/>
      <c r="ME137"/>
      <c r="MF137"/>
      <c r="MG137"/>
      <c r="MH137"/>
    </row>
    <row r="138" spans="46:346">
      <c r="AT138"/>
      <c r="BL138"/>
      <c r="BM138"/>
      <c r="LS138"/>
      <c r="LT138"/>
      <c r="LU138"/>
      <c r="LV138"/>
      <c r="ME138"/>
      <c r="MF138"/>
      <c r="MG138"/>
      <c r="MH138"/>
    </row>
    <row r="139" spans="46:346">
      <c r="AT139"/>
      <c r="BL139"/>
      <c r="BM139"/>
      <c r="LS139"/>
      <c r="LT139"/>
      <c r="LU139"/>
      <c r="LV139"/>
      <c r="ME139"/>
      <c r="MF139"/>
      <c r="MG139"/>
      <c r="MH139"/>
    </row>
    <row r="140" spans="46:346">
      <c r="AT140"/>
      <c r="BL140"/>
      <c r="BM140"/>
      <c r="LS140"/>
      <c r="LT140"/>
      <c r="LU140"/>
      <c r="LV140"/>
      <c r="ME140"/>
      <c r="MF140"/>
      <c r="MG140"/>
      <c r="MH140"/>
    </row>
    <row r="141" spans="46:346">
      <c r="AT141"/>
      <c r="LS141"/>
      <c r="LT141"/>
      <c r="LU141"/>
      <c r="LV141"/>
      <c r="ME141"/>
      <c r="MF141"/>
      <c r="MG141"/>
      <c r="MH141"/>
    </row>
    <row r="142" spans="46:346">
      <c r="AT142"/>
      <c r="LS142"/>
      <c r="LT142"/>
      <c r="LU142"/>
      <c r="LV142"/>
      <c r="ME142"/>
      <c r="MF142"/>
      <c r="MG142"/>
      <c r="MH142"/>
    </row>
    <row r="143" spans="46:346">
      <c r="AT143"/>
      <c r="LS143"/>
      <c r="LT143"/>
      <c r="LU143"/>
      <c r="LV143"/>
      <c r="ME143"/>
      <c r="MF143"/>
      <c r="MG143"/>
      <c r="MH143"/>
    </row>
    <row r="144" spans="46:346">
      <c r="AT144"/>
      <c r="LS144"/>
      <c r="LT144"/>
      <c r="LU144"/>
      <c r="LV144"/>
      <c r="ME144"/>
      <c r="MF144"/>
      <c r="MG144"/>
      <c r="MH144"/>
    </row>
    <row r="145" spans="46:346">
      <c r="AT145"/>
      <c r="LS145"/>
      <c r="LT145"/>
      <c r="LU145"/>
      <c r="LV145"/>
      <c r="ME145"/>
      <c r="MF145"/>
      <c r="MG145"/>
      <c r="MH145"/>
    </row>
    <row r="146" spans="46:346">
      <c r="AT146"/>
      <c r="LS146"/>
      <c r="LT146"/>
      <c r="LU146"/>
      <c r="LV146"/>
      <c r="ME146"/>
      <c r="MF146"/>
      <c r="MG146"/>
      <c r="MH146"/>
    </row>
    <row r="147" spans="46:346">
      <c r="AT147"/>
      <c r="LS147"/>
      <c r="LT147"/>
      <c r="LU147"/>
      <c r="LV147"/>
      <c r="ME147"/>
      <c r="MF147"/>
      <c r="MG147"/>
      <c r="MH147"/>
    </row>
    <row r="148" spans="46:346">
      <c r="AT148"/>
      <c r="LS148"/>
      <c r="LT148"/>
      <c r="LU148"/>
      <c r="LV148"/>
      <c r="ME148"/>
      <c r="MF148"/>
      <c r="MG148"/>
      <c r="MH148"/>
    </row>
    <row r="149" spans="46:346">
      <c r="AT149"/>
      <c r="LS149"/>
      <c r="LT149"/>
      <c r="LU149"/>
      <c r="LV149"/>
      <c r="ME149"/>
      <c r="MF149"/>
      <c r="MG149"/>
      <c r="MH149"/>
    </row>
    <row r="150" spans="46:346">
      <c r="AT150"/>
      <c r="LS150"/>
      <c r="LT150"/>
      <c r="LU150"/>
      <c r="LV150"/>
      <c r="ME150"/>
      <c r="MF150"/>
      <c r="MG150"/>
      <c r="MH150"/>
    </row>
    <row r="151" spans="46:346">
      <c r="AT151"/>
      <c r="LS151"/>
      <c r="LT151"/>
      <c r="LU151"/>
      <c r="LV151"/>
      <c r="ME151"/>
      <c r="MF151"/>
      <c r="MG151"/>
      <c r="MH151"/>
    </row>
    <row r="152" spans="46:346">
      <c r="AT152"/>
      <c r="LS152"/>
      <c r="LT152"/>
      <c r="LU152"/>
      <c r="LV152"/>
      <c r="ME152"/>
      <c r="MF152"/>
      <c r="MG152"/>
      <c r="MH152"/>
    </row>
    <row r="153" spans="46:346">
      <c r="AT153"/>
      <c r="LS153"/>
      <c r="LT153"/>
      <c r="LU153"/>
      <c r="LV153"/>
      <c r="ME153"/>
      <c r="MF153"/>
      <c r="MG153"/>
      <c r="MH153"/>
    </row>
    <row r="154" spans="46:346">
      <c r="AT154"/>
      <c r="LS154"/>
      <c r="LT154"/>
      <c r="LU154"/>
      <c r="LV154"/>
      <c r="ME154"/>
      <c r="MF154"/>
      <c r="MG154"/>
      <c r="MH154"/>
    </row>
    <row r="155" spans="46:346">
      <c r="AT155"/>
      <c r="LS155"/>
      <c r="LT155"/>
      <c r="LU155"/>
      <c r="LV155"/>
      <c r="ME155"/>
      <c r="MF155"/>
      <c r="MG155"/>
      <c r="MH155"/>
    </row>
    <row r="156" spans="46:346">
      <c r="AT156"/>
      <c r="LS156"/>
      <c r="LT156"/>
      <c r="LU156"/>
      <c r="LV156"/>
      <c r="ME156"/>
      <c r="MF156"/>
      <c r="MG156"/>
      <c r="MH156"/>
    </row>
    <row r="157" spans="46:346">
      <c r="AT157"/>
      <c r="LS157"/>
      <c r="LT157"/>
      <c r="LU157"/>
      <c r="LV157"/>
      <c r="ME157"/>
      <c r="MF157"/>
      <c r="MG157"/>
      <c r="MH157"/>
    </row>
    <row r="158" spans="46:346">
      <c r="AT158"/>
      <c r="LS158"/>
      <c r="LT158"/>
      <c r="LU158"/>
      <c r="LV158"/>
      <c r="ME158"/>
      <c r="MF158"/>
      <c r="MG158"/>
      <c r="MH158"/>
    </row>
    <row r="159" spans="46:346">
      <c r="AT159"/>
      <c r="LS159"/>
      <c r="LT159"/>
      <c r="LU159"/>
      <c r="LV159"/>
      <c r="ME159"/>
      <c r="MF159"/>
      <c r="MG159"/>
      <c r="MH159"/>
    </row>
    <row r="160" spans="46:346">
      <c r="AT160"/>
      <c r="LS160"/>
      <c r="LT160"/>
      <c r="LU160"/>
      <c r="LV160"/>
      <c r="ME160"/>
      <c r="MF160"/>
      <c r="MG160"/>
      <c r="MH160"/>
    </row>
    <row r="161" spans="46:346">
      <c r="AT161"/>
      <c r="LS161"/>
      <c r="LT161"/>
      <c r="LU161"/>
      <c r="LV161"/>
      <c r="ME161"/>
      <c r="MF161"/>
      <c r="MG161"/>
      <c r="MH161"/>
    </row>
    <row r="162" spans="46:346">
      <c r="AT162"/>
      <c r="LS162"/>
      <c r="LT162"/>
      <c r="LU162"/>
      <c r="LV162"/>
      <c r="ME162"/>
      <c r="MF162"/>
      <c r="MG162"/>
      <c r="MH162"/>
    </row>
    <row r="163" spans="46:346">
      <c r="AT163"/>
      <c r="LS163"/>
      <c r="LT163"/>
      <c r="LU163"/>
      <c r="LV163"/>
      <c r="ME163"/>
      <c r="MF163"/>
      <c r="MG163"/>
      <c r="MH163"/>
    </row>
    <row r="164" spans="46:346">
      <c r="AT164"/>
      <c r="LS164"/>
      <c r="LT164"/>
      <c r="LU164"/>
      <c r="LV164"/>
      <c r="ME164"/>
      <c r="MF164"/>
      <c r="MG164"/>
      <c r="MH164"/>
    </row>
    <row r="165" spans="46:346">
      <c r="AT165"/>
      <c r="LS165"/>
      <c r="LT165"/>
      <c r="LU165"/>
      <c r="LV165"/>
      <c r="ME165"/>
      <c r="MF165"/>
      <c r="MG165"/>
      <c r="MH165"/>
    </row>
    <row r="166" spans="46:346">
      <c r="AT166"/>
      <c r="LS166"/>
      <c r="LT166"/>
      <c r="LU166"/>
      <c r="LV166"/>
      <c r="ME166"/>
      <c r="MF166"/>
      <c r="MG166"/>
      <c r="MH166"/>
    </row>
    <row r="167" spans="46:346">
      <c r="AT167"/>
      <c r="LS167"/>
      <c r="LT167"/>
      <c r="LU167"/>
      <c r="LV167"/>
      <c r="ME167"/>
      <c r="MF167"/>
      <c r="MG167"/>
      <c r="MH167"/>
    </row>
    <row r="168" spans="46:346">
      <c r="AT168"/>
      <c r="LS168"/>
      <c r="LT168"/>
      <c r="LU168"/>
      <c r="LV168"/>
      <c r="ME168"/>
      <c r="MF168"/>
      <c r="MG168"/>
      <c r="MH168"/>
    </row>
    <row r="169" spans="46:346">
      <c r="AT169"/>
      <c r="LS169"/>
      <c r="LT169"/>
      <c r="LU169"/>
      <c r="LV169"/>
      <c r="ME169"/>
      <c r="MF169"/>
      <c r="MG169"/>
      <c r="MH169"/>
    </row>
    <row r="170" spans="46:346">
      <c r="AT170"/>
      <c r="LS170"/>
      <c r="LT170"/>
      <c r="LU170"/>
      <c r="LV170"/>
      <c r="ME170"/>
      <c r="MF170"/>
      <c r="MG170"/>
      <c r="MH170"/>
    </row>
    <row r="171" spans="46:346">
      <c r="AT171"/>
      <c r="LS171"/>
      <c r="LT171"/>
      <c r="LU171"/>
      <c r="LV171"/>
      <c r="ME171"/>
      <c r="MF171"/>
      <c r="MG171"/>
      <c r="MH171"/>
    </row>
    <row r="172" spans="46:346">
      <c r="AT172"/>
      <c r="LS172"/>
      <c r="LT172"/>
      <c r="LU172"/>
      <c r="LV172"/>
      <c r="ME172"/>
      <c r="MF172"/>
      <c r="MG172"/>
      <c r="MH172"/>
    </row>
    <row r="173" spans="46:346">
      <c r="AT173"/>
      <c r="LS173"/>
      <c r="LT173"/>
      <c r="LU173"/>
      <c r="LV173"/>
      <c r="ME173"/>
      <c r="MF173"/>
      <c r="MG173"/>
      <c r="MH173"/>
    </row>
    <row r="174" spans="46:346">
      <c r="AT174"/>
      <c r="LS174"/>
      <c r="LT174"/>
      <c r="LU174"/>
      <c r="LV174"/>
      <c r="ME174"/>
      <c r="MF174"/>
      <c r="MG174"/>
      <c r="MH174"/>
    </row>
    <row r="175" spans="46:346">
      <c r="AT175"/>
      <c r="LS175"/>
      <c r="LT175"/>
      <c r="LU175"/>
      <c r="LV175"/>
      <c r="ME175"/>
      <c r="MF175"/>
      <c r="MG175"/>
      <c r="MH175"/>
    </row>
    <row r="176" spans="46:346">
      <c r="AT176"/>
      <c r="LS176"/>
      <c r="LT176"/>
      <c r="LU176"/>
      <c r="LV176"/>
      <c r="ME176"/>
      <c r="MF176"/>
      <c r="MG176"/>
      <c r="MH176"/>
    </row>
    <row r="177" spans="46:346">
      <c r="AT177"/>
      <c r="LS177"/>
      <c r="LT177"/>
      <c r="LU177"/>
      <c r="LV177"/>
      <c r="ME177"/>
      <c r="MF177"/>
      <c r="MG177"/>
      <c r="MH177"/>
    </row>
    <row r="178" spans="46:346">
      <c r="AT178"/>
      <c r="LS178"/>
      <c r="LT178"/>
      <c r="LU178"/>
      <c r="LV178"/>
      <c r="ME178"/>
      <c r="MF178"/>
      <c r="MG178"/>
      <c r="MH178"/>
    </row>
    <row r="179" spans="46:346">
      <c r="AT179"/>
      <c r="LS179"/>
      <c r="LT179"/>
      <c r="LU179"/>
      <c r="LV179"/>
      <c r="ME179"/>
      <c r="MF179"/>
      <c r="MG179"/>
      <c r="MH179"/>
    </row>
    <row r="180" spans="46:346">
      <c r="AT180"/>
      <c r="LS180"/>
      <c r="LT180"/>
      <c r="LU180"/>
      <c r="LV180"/>
      <c r="ME180"/>
      <c r="MF180"/>
      <c r="MG180"/>
      <c r="MH180"/>
    </row>
    <row r="181" spans="46:346">
      <c r="AT181"/>
      <c r="LS181"/>
      <c r="LT181"/>
      <c r="LU181"/>
      <c r="LV181"/>
      <c r="ME181"/>
      <c r="MF181"/>
      <c r="MG181"/>
      <c r="MH181"/>
    </row>
    <row r="182" spans="46:346">
      <c r="AT182"/>
      <c r="LS182"/>
      <c r="LT182"/>
      <c r="LU182"/>
      <c r="LV182"/>
      <c r="ME182"/>
      <c r="MF182"/>
      <c r="MG182"/>
      <c r="MH182"/>
    </row>
    <row r="183" spans="46:346">
      <c r="AT183"/>
      <c r="LS183"/>
      <c r="LT183"/>
      <c r="LU183"/>
      <c r="LV183"/>
      <c r="ME183"/>
      <c r="MF183"/>
      <c r="MG183"/>
      <c r="MH183"/>
    </row>
    <row r="184" spans="46:346">
      <c r="AT184"/>
      <c r="LS184"/>
      <c r="LT184"/>
      <c r="LU184"/>
      <c r="LV184"/>
      <c r="ME184"/>
      <c r="MF184"/>
      <c r="MG184"/>
      <c r="MH184"/>
    </row>
    <row r="185" spans="46:346">
      <c r="AT185"/>
      <c r="LS185"/>
      <c r="LT185"/>
      <c r="LU185"/>
      <c r="LV185"/>
      <c r="ME185"/>
      <c r="MF185"/>
      <c r="MG185"/>
      <c r="MH185"/>
    </row>
    <row r="186" spans="46:346">
      <c r="AT186"/>
      <c r="LS186"/>
      <c r="LT186"/>
      <c r="LU186"/>
      <c r="LV186"/>
      <c r="ME186"/>
      <c r="MF186"/>
      <c r="MG186"/>
      <c r="MH186"/>
    </row>
    <row r="187" spans="46:346">
      <c r="AT187"/>
      <c r="LS187"/>
      <c r="LT187"/>
      <c r="LU187"/>
      <c r="LV187"/>
      <c r="ME187"/>
      <c r="MF187"/>
      <c r="MG187"/>
      <c r="MH187"/>
    </row>
    <row r="188" spans="46:346">
      <c r="AT188"/>
      <c r="LS188"/>
      <c r="LT188"/>
      <c r="LU188"/>
      <c r="LV188"/>
      <c r="ME188"/>
      <c r="MF188"/>
      <c r="MG188"/>
      <c r="MH188"/>
    </row>
    <row r="189" spans="46:346">
      <c r="AT189"/>
      <c r="LS189"/>
      <c r="LT189"/>
      <c r="LU189"/>
      <c r="LV189"/>
      <c r="ME189"/>
      <c r="MF189"/>
      <c r="MG189"/>
      <c r="MH189"/>
    </row>
    <row r="190" spans="46:346">
      <c r="AT190"/>
      <c r="LS190"/>
      <c r="LT190"/>
      <c r="LU190"/>
      <c r="LV190"/>
      <c r="ME190"/>
      <c r="MF190"/>
      <c r="MG190"/>
      <c r="MH190"/>
    </row>
    <row r="191" spans="46:346">
      <c r="AT191"/>
      <c r="LS191"/>
      <c r="LT191"/>
      <c r="LU191"/>
      <c r="LV191"/>
      <c r="ME191"/>
      <c r="MF191"/>
      <c r="MG191"/>
      <c r="MH191"/>
    </row>
    <row r="192" spans="46:346">
      <c r="AT192"/>
      <c r="LS192"/>
      <c r="LT192"/>
      <c r="LU192"/>
      <c r="LV192"/>
      <c r="ME192"/>
      <c r="MF192"/>
      <c r="MG192"/>
      <c r="MH192"/>
    </row>
    <row r="193" spans="46:346">
      <c r="AT193"/>
      <c r="LS193"/>
      <c r="LT193"/>
      <c r="LU193"/>
      <c r="LV193"/>
      <c r="ME193"/>
      <c r="MF193"/>
      <c r="MG193"/>
      <c r="MH193"/>
    </row>
    <row r="194" spans="46:346">
      <c r="AT194"/>
      <c r="LS194"/>
      <c r="LT194"/>
      <c r="LU194"/>
      <c r="LV194"/>
      <c r="ME194"/>
      <c r="MF194"/>
      <c r="MG194"/>
      <c r="MH194"/>
    </row>
    <row r="195" spans="46:346">
      <c r="AT195"/>
      <c r="LS195"/>
      <c r="LT195"/>
      <c r="LU195"/>
      <c r="LV195"/>
      <c r="ME195"/>
      <c r="MF195"/>
      <c r="MG195"/>
      <c r="MH195"/>
    </row>
    <row r="196" spans="46:346">
      <c r="AT196"/>
      <c r="LS196"/>
      <c r="LT196"/>
      <c r="LU196"/>
      <c r="LV196"/>
      <c r="ME196"/>
      <c r="MF196"/>
      <c r="MG196"/>
      <c r="MH196"/>
    </row>
    <row r="197" spans="46:346">
      <c r="AT197"/>
      <c r="LS197"/>
      <c r="LT197"/>
      <c r="LU197"/>
      <c r="LV197"/>
      <c r="ME197"/>
      <c r="MF197"/>
      <c r="MG197"/>
      <c r="MH197"/>
    </row>
    <row r="198" spans="46:346">
      <c r="AT198"/>
      <c r="LS198"/>
      <c r="LT198"/>
      <c r="LU198"/>
      <c r="LV198"/>
      <c r="ME198"/>
      <c r="MF198"/>
      <c r="MG198"/>
      <c r="MH198"/>
    </row>
    <row r="199" spans="46:346">
      <c r="AT199"/>
      <c r="LS199"/>
      <c r="LT199"/>
      <c r="LU199"/>
      <c r="LV199"/>
      <c r="ME199"/>
      <c r="MF199"/>
      <c r="MG199"/>
      <c r="MH199"/>
    </row>
    <row r="200" spans="46:346">
      <c r="AT200"/>
      <c r="LS200"/>
      <c r="LT200"/>
      <c r="LU200"/>
      <c r="LV200"/>
      <c r="ME200"/>
      <c r="MF200"/>
      <c r="MG200"/>
      <c r="MH200"/>
    </row>
    <row r="201" spans="46:346">
      <c r="AT201"/>
      <c r="LS201"/>
      <c r="LT201"/>
      <c r="LU201"/>
      <c r="LV201"/>
      <c r="ME201"/>
      <c r="MF201"/>
      <c r="MG201"/>
      <c r="MH201"/>
    </row>
    <row r="202" spans="46:346">
      <c r="AT202"/>
      <c r="LS202"/>
      <c r="LT202"/>
      <c r="LU202"/>
      <c r="LV202"/>
      <c r="ME202"/>
      <c r="MF202"/>
      <c r="MG202"/>
      <c r="MH202"/>
    </row>
    <row r="203" spans="46:346">
      <c r="AT203"/>
      <c r="LS203"/>
      <c r="LT203"/>
      <c r="LU203"/>
      <c r="LV203"/>
      <c r="ME203"/>
      <c r="MF203"/>
      <c r="MG203"/>
      <c r="MH203"/>
    </row>
    <row r="204" spans="46:346">
      <c r="AT204"/>
      <c r="LS204"/>
      <c r="LT204"/>
      <c r="LU204"/>
      <c r="LV204"/>
      <c r="ME204"/>
      <c r="MF204"/>
      <c r="MG204"/>
      <c r="MH204"/>
    </row>
    <row r="205" spans="46:346">
      <c r="AT205"/>
      <c r="LS205"/>
      <c r="LT205"/>
      <c r="LU205"/>
      <c r="LV205"/>
      <c r="ME205"/>
      <c r="MF205"/>
      <c r="MG205"/>
      <c r="MH205"/>
    </row>
    <row r="206" spans="46:346">
      <c r="AT206"/>
      <c r="LS206"/>
      <c r="LT206"/>
      <c r="LU206"/>
      <c r="LV206"/>
      <c r="ME206"/>
      <c r="MF206"/>
      <c r="MG206"/>
      <c r="MH206"/>
    </row>
    <row r="207" spans="46:346">
      <c r="AT207"/>
      <c r="LS207"/>
      <c r="LT207"/>
      <c r="LU207"/>
      <c r="LV207"/>
      <c r="ME207"/>
      <c r="MF207"/>
      <c r="MG207"/>
      <c r="MH207"/>
    </row>
    <row r="208" spans="46:346">
      <c r="AT208"/>
      <c r="LS208"/>
      <c r="LT208"/>
      <c r="LU208"/>
      <c r="LV208"/>
      <c r="ME208"/>
      <c r="MF208"/>
      <c r="MG208"/>
      <c r="MH208"/>
    </row>
    <row r="209" spans="46:346">
      <c r="AT209"/>
      <c r="LS209"/>
      <c r="LT209"/>
      <c r="LU209"/>
      <c r="LV209"/>
      <c r="ME209"/>
      <c r="MF209"/>
      <c r="MG209"/>
      <c r="MH209"/>
    </row>
    <row r="210" spans="46:346">
      <c r="AT210"/>
      <c r="LS210"/>
      <c r="LT210"/>
      <c r="LU210"/>
      <c r="LV210"/>
      <c r="ME210"/>
      <c r="MF210"/>
      <c r="MG210"/>
      <c r="MH210"/>
    </row>
    <row r="211" spans="46:346">
      <c r="AT211"/>
      <c r="LS211"/>
      <c r="LT211"/>
      <c r="LU211"/>
      <c r="LV211"/>
      <c r="ME211"/>
      <c r="MF211"/>
      <c r="MG211"/>
      <c r="MH211"/>
    </row>
    <row r="212" spans="46:346">
      <c r="AT212"/>
      <c r="LS212"/>
      <c r="LT212"/>
      <c r="LU212"/>
      <c r="LV212"/>
      <c r="ME212"/>
      <c r="MF212"/>
      <c r="MG212"/>
      <c r="MH212"/>
    </row>
    <row r="213" spans="46:346">
      <c r="AT213"/>
      <c r="LS213"/>
      <c r="LT213"/>
      <c r="LU213"/>
      <c r="LV213"/>
      <c r="ME213"/>
      <c r="MF213"/>
      <c r="MG213"/>
      <c r="MH213"/>
    </row>
    <row r="214" spans="46:346">
      <c r="AT214"/>
      <c r="LS214"/>
      <c r="LT214"/>
      <c r="LU214"/>
      <c r="LV214"/>
      <c r="ME214"/>
      <c r="MF214"/>
      <c r="MG214"/>
      <c r="MH214"/>
    </row>
    <row r="215" spans="46:346">
      <c r="AT215"/>
      <c r="LS215"/>
      <c r="LT215"/>
      <c r="LU215"/>
      <c r="LV215"/>
      <c r="ME215"/>
      <c r="MF215"/>
      <c r="MG215"/>
      <c r="MH215"/>
    </row>
    <row r="216" spans="46:346">
      <c r="AT216"/>
      <c r="LS216"/>
      <c r="LT216"/>
      <c r="LU216"/>
      <c r="LV216"/>
      <c r="ME216"/>
      <c r="MF216"/>
      <c r="MG216"/>
      <c r="MH216"/>
    </row>
    <row r="217" spans="46:346">
      <c r="AT217"/>
      <c r="LS217"/>
      <c r="LT217"/>
      <c r="LU217"/>
      <c r="LV217"/>
      <c r="ME217"/>
      <c r="MF217"/>
      <c r="MG217"/>
      <c r="MH217"/>
    </row>
    <row r="218" spans="46:346">
      <c r="AT218"/>
      <c r="LS218"/>
      <c r="LT218"/>
      <c r="LU218"/>
      <c r="LV218"/>
      <c r="ME218"/>
      <c r="MF218"/>
      <c r="MG218"/>
      <c r="MH218"/>
    </row>
    <row r="219" spans="46:346">
      <c r="AT219"/>
      <c r="LS219"/>
      <c r="LT219"/>
      <c r="LU219"/>
      <c r="LV219"/>
      <c r="ME219"/>
      <c r="MF219"/>
      <c r="MG219"/>
      <c r="MH219"/>
    </row>
    <row r="220" spans="46:346">
      <c r="AT220"/>
      <c r="LS220"/>
      <c r="LT220"/>
      <c r="LU220"/>
      <c r="LV220"/>
      <c r="ME220"/>
      <c r="MF220"/>
      <c r="MG220"/>
      <c r="MH220"/>
    </row>
    <row r="221" spans="46:346">
      <c r="AT221"/>
      <c r="LS221"/>
      <c r="LT221"/>
      <c r="LU221"/>
      <c r="LV221"/>
      <c r="ME221"/>
      <c r="MF221"/>
      <c r="MG221"/>
      <c r="MH221"/>
    </row>
    <row r="222" spans="46:346">
      <c r="AT222"/>
      <c r="LS222"/>
      <c r="LT222"/>
      <c r="LU222"/>
      <c r="LV222"/>
      <c r="ME222"/>
      <c r="MF222"/>
      <c r="MG222"/>
      <c r="MH222"/>
    </row>
    <row r="223" spans="46:346">
      <c r="AT223"/>
      <c r="LS223"/>
      <c r="LT223"/>
      <c r="LU223"/>
      <c r="LV223"/>
      <c r="ME223"/>
      <c r="MF223"/>
      <c r="MG223"/>
      <c r="MH223"/>
    </row>
    <row r="224" spans="46:346">
      <c r="AT224"/>
      <c r="LS224"/>
      <c r="LT224"/>
      <c r="LU224"/>
      <c r="LV224"/>
      <c r="ME224"/>
      <c r="MF224"/>
      <c r="MG224"/>
      <c r="MH224"/>
    </row>
    <row r="225" spans="46:346">
      <c r="AT225"/>
      <c r="LS225"/>
      <c r="LT225"/>
      <c r="LU225"/>
      <c r="LV225"/>
      <c r="ME225"/>
      <c r="MF225"/>
      <c r="MG225"/>
      <c r="MH225"/>
    </row>
    <row r="226" spans="46:346">
      <c r="AT226"/>
      <c r="LS226"/>
      <c r="LT226"/>
      <c r="LU226"/>
      <c r="LV226"/>
      <c r="ME226"/>
      <c r="MF226"/>
      <c r="MG226"/>
      <c r="MH226"/>
    </row>
    <row r="227" spans="46:346">
      <c r="AT227"/>
      <c r="LS227"/>
      <c r="LT227"/>
      <c r="LU227"/>
      <c r="LV227"/>
      <c r="ME227"/>
      <c r="MF227"/>
      <c r="MG227"/>
      <c r="MH227"/>
    </row>
    <row r="228" spans="46:346">
      <c r="AT228"/>
      <c r="LS228"/>
      <c r="LT228"/>
      <c r="LU228"/>
      <c r="LV228"/>
      <c r="ME228"/>
      <c r="MF228"/>
      <c r="MG228"/>
      <c r="MH228"/>
    </row>
    <row r="229" spans="46:346">
      <c r="AT229"/>
      <c r="LS229"/>
      <c r="LT229"/>
      <c r="LU229"/>
      <c r="LV229"/>
      <c r="ME229"/>
      <c r="MF229"/>
      <c r="MG229"/>
      <c r="MH229"/>
    </row>
    <row r="230" spans="46:346">
      <c r="AT230"/>
      <c r="LS230"/>
      <c r="LT230"/>
      <c r="LU230"/>
      <c r="LV230"/>
      <c r="ME230"/>
      <c r="MF230"/>
      <c r="MG230"/>
      <c r="MH230"/>
    </row>
    <row r="231" spans="46:346">
      <c r="AT231"/>
    </row>
    <row r="232" spans="46:346">
      <c r="AT232"/>
    </row>
    <row r="233" spans="46:346">
      <c r="AT233"/>
    </row>
    <row r="234" spans="46:346">
      <c r="AT234"/>
    </row>
    <row r="235" spans="46:346">
      <c r="AT235"/>
    </row>
    <row r="236" spans="46:346">
      <c r="AT236"/>
    </row>
    <row r="237" spans="46:346">
      <c r="AT237"/>
    </row>
    <row r="238" spans="46:346">
      <c r="AT238"/>
    </row>
    <row r="239" spans="46:346">
      <c r="AT239"/>
    </row>
    <row r="240" spans="46:346">
      <c r="AT240"/>
    </row>
    <row r="241" spans="46:46">
      <c r="AT241"/>
    </row>
    <row r="242" spans="46:46">
      <c r="AT242"/>
    </row>
    <row r="243" spans="46:46">
      <c r="AT243"/>
    </row>
    <row r="244" spans="46:46">
      <c r="AT244"/>
    </row>
    <row r="245" spans="46:46">
      <c r="AT245"/>
    </row>
    <row r="246" spans="46:46">
      <c r="AT246"/>
    </row>
    <row r="247" spans="46:46">
      <c r="AT247"/>
    </row>
    <row r="248" spans="46:46">
      <c r="AT248"/>
    </row>
    <row r="249" spans="46:46">
      <c r="AT249"/>
    </row>
    <row r="250" spans="46:46">
      <c r="AT250"/>
    </row>
    <row r="251" spans="46:46">
      <c r="AT251"/>
    </row>
    <row r="252" spans="46:46">
      <c r="AT252"/>
    </row>
    <row r="253" spans="46:46">
      <c r="AT253"/>
    </row>
    <row r="254" spans="46:46">
      <c r="AT254"/>
    </row>
    <row r="255" spans="46:46">
      <c r="AT255"/>
    </row>
    <row r="256" spans="46:46">
      <c r="AT256"/>
    </row>
    <row r="257" spans="46:46">
      <c r="AT257"/>
    </row>
    <row r="258" spans="46:46">
      <c r="AT258"/>
    </row>
    <row r="259" spans="46:46">
      <c r="AT259"/>
    </row>
    <row r="260" spans="46:46">
      <c r="AT260"/>
    </row>
    <row r="261" spans="46:46">
      <c r="AT261"/>
    </row>
    <row r="262" spans="46:46">
      <c r="AT262"/>
    </row>
    <row r="263" spans="46:46">
      <c r="AT263"/>
    </row>
    <row r="264" spans="46:46">
      <c r="AT264"/>
    </row>
    <row r="265" spans="46:46">
      <c r="AT265"/>
    </row>
    <row r="266" spans="46:46">
      <c r="AT266"/>
    </row>
    <row r="267" spans="46:46">
      <c r="AT267"/>
    </row>
    <row r="268" spans="46:46">
      <c r="AT268"/>
    </row>
    <row r="269" spans="46:46">
      <c r="AT269"/>
    </row>
    <row r="270" spans="46:46">
      <c r="AT270"/>
    </row>
    <row r="271" spans="46:46">
      <c r="AT271"/>
    </row>
    <row r="272" spans="46:46">
      <c r="AT272"/>
    </row>
    <row r="273" spans="46:46">
      <c r="AT273"/>
    </row>
    <row r="274" spans="46:46">
      <c r="AT274"/>
    </row>
    <row r="275" spans="46:46">
      <c r="AT275"/>
    </row>
    <row r="276" spans="46:46">
      <c r="AT276"/>
    </row>
    <row r="277" spans="46:46">
      <c r="AT277"/>
    </row>
    <row r="278" spans="46:46">
      <c r="AT278"/>
    </row>
    <row r="279" spans="46:46">
      <c r="AT279"/>
    </row>
    <row r="280" spans="46:46">
      <c r="AT280"/>
    </row>
    <row r="281" spans="46:46">
      <c r="AT281"/>
    </row>
    <row r="282" spans="46:46">
      <c r="AT282"/>
    </row>
    <row r="283" spans="46:46">
      <c r="AT283"/>
    </row>
    <row r="284" spans="46:46">
      <c r="AT284"/>
    </row>
    <row r="285" spans="46:46">
      <c r="AT285"/>
    </row>
    <row r="286" spans="46:46">
      <c r="AT286"/>
    </row>
    <row r="287" spans="46:46">
      <c r="AT287"/>
    </row>
    <row r="288" spans="46:46">
      <c r="AT288"/>
    </row>
    <row r="289" spans="46:46">
      <c r="AT289"/>
    </row>
    <row r="290" spans="46:46">
      <c r="AT290"/>
    </row>
    <row r="291" spans="46:46">
      <c r="AT291"/>
    </row>
    <row r="292" spans="46:46">
      <c r="AT292"/>
    </row>
    <row r="293" spans="46:46">
      <c r="AT293"/>
    </row>
    <row r="294" spans="46:46">
      <c r="AT294"/>
    </row>
    <row r="295" spans="46:46">
      <c r="AT295"/>
    </row>
    <row r="296" spans="46:46">
      <c r="AT296"/>
    </row>
    <row r="297" spans="46:46">
      <c r="AT297"/>
    </row>
    <row r="298" spans="46:46">
      <c r="AT298"/>
    </row>
    <row r="299" spans="46:46">
      <c r="AT299"/>
    </row>
    <row r="300" spans="46:46">
      <c r="AT300"/>
    </row>
    <row r="301" spans="46:46">
      <c r="AT301"/>
    </row>
    <row r="302" spans="46:46">
      <c r="AT302"/>
    </row>
    <row r="303" spans="46:46">
      <c r="AT303"/>
    </row>
    <row r="304" spans="46:46">
      <c r="AT304"/>
    </row>
    <row r="305" spans="46:46">
      <c r="AT305"/>
    </row>
    <row r="306" spans="46:46">
      <c r="AT306"/>
    </row>
    <row r="307" spans="46:46">
      <c r="AT307"/>
    </row>
    <row r="308" spans="46:46">
      <c r="AT308"/>
    </row>
    <row r="309" spans="46:46">
      <c r="AT309"/>
    </row>
    <row r="310" spans="46:46">
      <c r="AT310"/>
    </row>
    <row r="311" spans="46:46">
      <c r="AT311"/>
    </row>
    <row r="312" spans="46:46">
      <c r="AT312"/>
    </row>
    <row r="313" spans="46:46">
      <c r="AT313"/>
    </row>
    <row r="314" spans="46:46">
      <c r="AT314"/>
    </row>
    <row r="315" spans="46:46">
      <c r="AT315"/>
    </row>
    <row r="316" spans="46:46">
      <c r="AT316"/>
    </row>
    <row r="317" spans="46:46">
      <c r="AT317"/>
    </row>
    <row r="318" spans="46:46">
      <c r="AT318"/>
    </row>
    <row r="319" spans="46:46">
      <c r="AT319"/>
    </row>
  </sheetData>
  <phoneticPr fontId="0" type="noConversion"/>
  <pageMargins left="0.78740157480314965" right="0.78740157480314965" top="0.23622047244094491" bottom="0.27559055118110237" header="0.23622047244094491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Übern.Jahr</vt:lpstr>
      <vt:lpstr>Übern.Mon</vt:lpstr>
      <vt:lpstr>Übern.Mon!Druckbereich</vt:lpstr>
      <vt:lpstr>Übern.Mon!Drucktitel</vt:lpstr>
    </vt:vector>
  </TitlesOfParts>
  <Company>BLRG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Stoeger Maria</dc:creator>
  <cp:lastModifiedBy>Martin Lemmerer</cp:lastModifiedBy>
  <cp:lastPrinted>2023-02-21T09:42:21Z</cp:lastPrinted>
  <dcterms:created xsi:type="dcterms:W3CDTF">2000-05-18T07:23:31Z</dcterms:created>
  <dcterms:modified xsi:type="dcterms:W3CDTF">2025-02-25T08:25:12Z</dcterms:modified>
</cp:coreProperties>
</file>